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'Arkusz1'!$B$2:$Z$52</definedName>
  </definedNames>
  <calcPr fullCalcOnLoad="1"/>
</workbook>
</file>

<file path=xl/sharedStrings.xml><?xml version="1.0" encoding="utf-8"?>
<sst xmlns="http://schemas.openxmlformats.org/spreadsheetml/2006/main" count="172" uniqueCount="127">
  <si>
    <t>L.p.</t>
  </si>
  <si>
    <t>AKTYWA</t>
  </si>
  <si>
    <t>A.</t>
  </si>
  <si>
    <t>Aktywa trwałe</t>
  </si>
  <si>
    <t>I.</t>
  </si>
  <si>
    <t>II.</t>
  </si>
  <si>
    <t>Rzeczowe aktywa trwałe</t>
  </si>
  <si>
    <t>1.</t>
  </si>
  <si>
    <t>Środki trwałe</t>
  </si>
  <si>
    <t>Budynki, lokale i obiekty</t>
  </si>
  <si>
    <t xml:space="preserve">inżynierii lądowej i wodnej </t>
  </si>
  <si>
    <t>1.2.</t>
  </si>
  <si>
    <t>1.3.</t>
  </si>
  <si>
    <t>2.</t>
  </si>
  <si>
    <t>III.</t>
  </si>
  <si>
    <t>B.</t>
  </si>
  <si>
    <t>Aktywa obrotowe</t>
  </si>
  <si>
    <t>Zapasy</t>
  </si>
  <si>
    <t>Środki pieniężne</t>
  </si>
  <si>
    <t>Rozliczenia międzyokresowe</t>
  </si>
  <si>
    <t>C.</t>
  </si>
  <si>
    <t>Inne aktywa</t>
  </si>
  <si>
    <t>Jednostka</t>
  </si>
  <si>
    <t>dominująca</t>
  </si>
  <si>
    <t xml:space="preserve">Jednostki </t>
  </si>
  <si>
    <t>budżetowe</t>
  </si>
  <si>
    <t>Zakłady</t>
  </si>
  <si>
    <t>Instytucje</t>
  </si>
  <si>
    <t>kultury</t>
  </si>
  <si>
    <t>SPZOZ</t>
  </si>
  <si>
    <t>Razem</t>
  </si>
  <si>
    <t>Grunty</t>
  </si>
  <si>
    <t>1.1</t>
  </si>
  <si>
    <t>1.5.</t>
  </si>
  <si>
    <t>(środki trwałe w budowie)</t>
  </si>
  <si>
    <t>PASYWA</t>
  </si>
  <si>
    <t>Fundusz</t>
  </si>
  <si>
    <t>Fundusze jednostek</t>
  </si>
  <si>
    <t>Skumulowana nadwyżka lub</t>
  </si>
  <si>
    <t>niedobór na zasobach budżetu</t>
  </si>
  <si>
    <t>Nadwyżka lub niedobór budżetu</t>
  </si>
  <si>
    <t>IV.</t>
  </si>
  <si>
    <t>Wyniki finansowe roku bieżącego</t>
  </si>
  <si>
    <t>Zysk netto</t>
  </si>
  <si>
    <t>V.</t>
  </si>
  <si>
    <t>VI.</t>
  </si>
  <si>
    <t>VII.</t>
  </si>
  <si>
    <t>Zobowiązania długoterminowe</t>
  </si>
  <si>
    <t>i fundusze specjalne</t>
  </si>
  <si>
    <t>Fundusze specjalne</t>
  </si>
  <si>
    <t>korekty</t>
  </si>
  <si>
    <t>Wn</t>
  </si>
  <si>
    <t>Ma</t>
  </si>
  <si>
    <t>Korekty</t>
  </si>
  <si>
    <t>Adresat:</t>
  </si>
  <si>
    <t>Nazwa i adres jedn. sprawozdawczej:</t>
  </si>
  <si>
    <t>(data i miejsce sporządzenia)</t>
  </si>
  <si>
    <t>stan na</t>
  </si>
  <si>
    <t xml:space="preserve">stan na </t>
  </si>
  <si>
    <t>roku</t>
  </si>
  <si>
    <t>początek</t>
  </si>
  <si>
    <t>koniec</t>
  </si>
  <si>
    <t>poczatek</t>
  </si>
  <si>
    <t>Pozostałe pozycje</t>
  </si>
  <si>
    <t xml:space="preserve">V. </t>
  </si>
  <si>
    <t>D.</t>
  </si>
  <si>
    <t>Rezerwy na zobowiązania</t>
  </si>
  <si>
    <t>Zobowiązania finansowe długoterminowe</t>
  </si>
  <si>
    <t>Pozostałe zobowiązania długoterminowe</t>
  </si>
  <si>
    <t>Zobowiązania finansowe krótkoterminowe</t>
  </si>
  <si>
    <t>Pozostałe zobowiązania krótkoterminowe</t>
  </si>
  <si>
    <t>Wartości niematerialne i prawne</t>
  </si>
  <si>
    <t>Strata netto (-)</t>
  </si>
  <si>
    <t xml:space="preserve">         </t>
  </si>
  <si>
    <t>GMINA LUBICZ</t>
  </si>
  <si>
    <t>Pozostałe środki trwałe</t>
  </si>
  <si>
    <t>1.4</t>
  </si>
  <si>
    <t>Środki przekazane na poczet inwestycji</t>
  </si>
  <si>
    <t>Długoterminowe aktywa finansowe</t>
  </si>
  <si>
    <t>Akcje i udziały</t>
  </si>
  <si>
    <t>1.2</t>
  </si>
  <si>
    <t>Papiery wartościowe długoterminowe</t>
  </si>
  <si>
    <t>Wartośc mienia zlikwidowanych jednostek</t>
  </si>
  <si>
    <t>Należności i roszczenia</t>
  </si>
  <si>
    <t>Należności finansowe krótkoterminowe</t>
  </si>
  <si>
    <t>Krótkoterminowe papiery wartościowe</t>
  </si>
  <si>
    <t>Wyniki finansowe lat ubiegłych</t>
  </si>
  <si>
    <t xml:space="preserve">Odpisy z zysku i nadwyżki środków </t>
  </si>
  <si>
    <t>obrotowych roku bieżącego</t>
  </si>
  <si>
    <t>E.</t>
  </si>
  <si>
    <t>Inne pasywa</t>
  </si>
  <si>
    <t xml:space="preserve">Inwestycje </t>
  </si>
  <si>
    <t>(środków trwałych w budowie)</t>
  </si>
  <si>
    <t xml:space="preserve">Zobowiązania krótkoterminowe </t>
  </si>
  <si>
    <t xml:space="preserve"> SUMA   AKTYWÓW  (A+B+C+D)</t>
  </si>
  <si>
    <t>Udziały w jedn.podporządkow.wyc. m.p.w.</t>
  </si>
  <si>
    <t>1.3</t>
  </si>
  <si>
    <t>Inne</t>
  </si>
  <si>
    <t>III.a</t>
  </si>
  <si>
    <t>Rezerwa na niewygasajace wydatki</t>
  </si>
  <si>
    <t>III.b</t>
  </si>
  <si>
    <t>Wynik na funduszach pomocowych</t>
  </si>
  <si>
    <r>
      <t>B.</t>
    </r>
    <r>
      <rPr>
        <b/>
        <vertAlign val="subscript"/>
        <sz val="8"/>
        <rFont val="Arial CE"/>
        <family val="0"/>
      </rPr>
      <t>1</t>
    </r>
  </si>
  <si>
    <t>Fundusze celowe</t>
  </si>
  <si>
    <t>Należności finans. długoterminowe</t>
  </si>
  <si>
    <t>w zł i groszach</t>
  </si>
  <si>
    <t>POWIAT TORUŃSKI</t>
  </si>
  <si>
    <t>WOJ. KUJAWSKO -POMORSKIE</t>
  </si>
  <si>
    <t>KOD: 04/15/04/2</t>
  </si>
  <si>
    <t xml:space="preserve">                                 REGIONALNA IZBA OBRACHUNKOWA</t>
  </si>
  <si>
    <t xml:space="preserve">                   W BYDGOSZCZY</t>
  </si>
  <si>
    <t>Wartość firmy jedn.podporządk.</t>
  </si>
  <si>
    <t>IV</t>
  </si>
  <si>
    <t>V.1</t>
  </si>
  <si>
    <t>VI</t>
  </si>
  <si>
    <t>Należności długoterminowe-pozostałe</t>
  </si>
  <si>
    <t>Kapitał mniejszości</t>
  </si>
  <si>
    <t>VI.1</t>
  </si>
  <si>
    <t>F.</t>
  </si>
  <si>
    <t>Ujemna wartość firmy jednostek podporządkowanych</t>
  </si>
  <si>
    <t>SUMA PASYWÓW (A+B+C+D+E+F)</t>
  </si>
  <si>
    <t>SKONSOLIDOWANY BILANS JEDNOSTKI SAMORZĄDU TERYTORIALNEGO SPORZĄDZONY NA DZIEŃ 31 GRUDNIA 2008 ROKU</t>
  </si>
  <si>
    <t xml:space="preserve">   Lubicz,dnia 24.09.2009 r. </t>
  </si>
  <si>
    <t>Regina Makowska</t>
  </si>
  <si>
    <t xml:space="preserve">Skarbnik Gminy </t>
  </si>
  <si>
    <t>Marek Olszewski</t>
  </si>
  <si>
    <t xml:space="preserve">        Wójt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</si>
</sst>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vertAlign val="subscript"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17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1" fillId="0" borderId="19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3" fontId="1" fillId="0" borderId="20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1" fillId="0" borderId="17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8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43" fontId="1" fillId="0" borderId="22" xfId="0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3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21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3" fontId="2" fillId="0" borderId="15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4" fillId="0" borderId="0" xfId="0" applyNumberFormat="1" applyFont="1" applyFill="1" applyAlignment="1">
      <alignment horizontal="right"/>
    </xf>
    <xf numFmtId="43" fontId="2" fillId="0" borderId="23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16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3" fontId="1" fillId="33" borderId="15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3" fontId="2" fillId="33" borderId="20" xfId="0" applyNumberFormat="1" applyFont="1" applyFill="1" applyBorder="1" applyAlignment="1">
      <alignment/>
    </xf>
    <xf numFmtId="43" fontId="2" fillId="33" borderId="17" xfId="0" applyNumberFormat="1" applyFont="1" applyFill="1" applyBorder="1" applyAlignment="1">
      <alignment/>
    </xf>
    <xf numFmtId="43" fontId="2" fillId="33" borderId="21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3" fontId="2" fillId="33" borderId="22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1" xfId="0" applyNumberFormat="1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3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 horizontal="right"/>
    </xf>
    <xf numFmtId="43" fontId="2" fillId="0" borderId="23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9.125" style="4" customWidth="1"/>
    <col min="2" max="2" width="3.25390625" style="4" customWidth="1"/>
    <col min="3" max="3" width="32.375" style="4" customWidth="1"/>
    <col min="4" max="9" width="16.75390625" style="5" hidden="1" customWidth="1"/>
    <col min="10" max="10" width="12.75390625" style="5" hidden="1" customWidth="1"/>
    <col min="11" max="11" width="11.375" style="5" hidden="1" customWidth="1"/>
    <col min="12" max="12" width="16.75390625" style="5" customWidth="1"/>
    <col min="13" max="13" width="16.75390625" style="72" customWidth="1"/>
    <col min="14" max="14" width="3.875" style="4" customWidth="1"/>
    <col min="15" max="15" width="32.625" style="4" customWidth="1"/>
    <col min="16" max="17" width="16.00390625" style="5" hidden="1" customWidth="1"/>
    <col min="18" max="18" width="13.375" style="5" hidden="1" customWidth="1"/>
    <col min="19" max="20" width="13.125" style="5" hidden="1" customWidth="1"/>
    <col min="21" max="21" width="16.125" style="5" hidden="1" customWidth="1"/>
    <col min="22" max="22" width="11.375" style="5" hidden="1" customWidth="1"/>
    <col min="23" max="23" width="0" style="5" hidden="1" customWidth="1"/>
    <col min="24" max="24" width="17.75390625" style="5" customWidth="1"/>
    <col min="25" max="25" width="15.75390625" style="72" customWidth="1"/>
    <col min="26" max="16384" width="9.125" style="4" customWidth="1"/>
  </cols>
  <sheetData>
    <row r="2" ht="15.75">
      <c r="C2" s="92" t="s">
        <v>121</v>
      </c>
    </row>
    <row r="3" spans="12:25" ht="11.25">
      <c r="L3" s="86"/>
      <c r="M3" s="87"/>
      <c r="Y3" s="89"/>
    </row>
    <row r="4" spans="2:25" ht="11.25">
      <c r="B4" s="1" t="s">
        <v>55</v>
      </c>
      <c r="C4" s="2"/>
      <c r="D4" s="10"/>
      <c r="E4" s="10"/>
      <c r="F4" s="10"/>
      <c r="G4" s="10"/>
      <c r="H4" s="10"/>
      <c r="I4" s="10"/>
      <c r="J4" s="10"/>
      <c r="K4" s="10"/>
      <c r="L4" s="70"/>
      <c r="M4" s="73"/>
      <c r="N4" s="65"/>
      <c r="O4" s="11"/>
      <c r="P4" s="10"/>
      <c r="Q4" s="10"/>
      <c r="R4" s="10"/>
      <c r="S4" s="10"/>
      <c r="T4" s="10"/>
      <c r="U4" s="10"/>
      <c r="V4" s="10"/>
      <c r="W4" s="10"/>
      <c r="X4" s="9" t="s">
        <v>54</v>
      </c>
      <c r="Y4" s="122"/>
    </row>
    <row r="5" spans="2:25" ht="11.25">
      <c r="B5" s="3"/>
      <c r="C5" s="21" t="s">
        <v>74</v>
      </c>
      <c r="D5" s="13"/>
      <c r="E5" s="13"/>
      <c r="F5" s="13"/>
      <c r="G5" s="13"/>
      <c r="H5" s="13"/>
      <c r="I5" s="13"/>
      <c r="J5" s="13"/>
      <c r="K5" s="13"/>
      <c r="L5" s="68"/>
      <c r="M5" s="74"/>
      <c r="N5" s="3"/>
      <c r="O5" s="12"/>
      <c r="P5" s="13"/>
      <c r="Q5" s="13"/>
      <c r="R5" s="13"/>
      <c r="S5" s="13"/>
      <c r="T5" s="13"/>
      <c r="U5" s="13"/>
      <c r="V5" s="13"/>
      <c r="W5" s="13"/>
      <c r="X5" s="68" t="s">
        <v>109</v>
      </c>
      <c r="Y5" s="124"/>
    </row>
    <row r="6" spans="2:25" ht="11.25">
      <c r="B6" s="3" t="s">
        <v>73</v>
      </c>
      <c r="C6" s="93" t="s">
        <v>107</v>
      </c>
      <c r="D6" s="13"/>
      <c r="E6" s="13"/>
      <c r="F6" s="13"/>
      <c r="G6" s="13"/>
      <c r="H6" s="13"/>
      <c r="I6" s="13"/>
      <c r="J6" s="13"/>
      <c r="K6" s="13"/>
      <c r="L6" s="35"/>
      <c r="M6" s="74"/>
      <c r="N6" s="3"/>
      <c r="O6" s="12"/>
      <c r="P6" s="13"/>
      <c r="Q6" s="13"/>
      <c r="R6" s="13"/>
      <c r="S6" s="13"/>
      <c r="T6" s="13"/>
      <c r="U6" s="13"/>
      <c r="V6" s="13"/>
      <c r="W6" s="13"/>
      <c r="X6" s="68" t="s">
        <v>110</v>
      </c>
      <c r="Y6" s="124"/>
    </row>
    <row r="7" spans="2:25" ht="11.25">
      <c r="B7" s="6"/>
      <c r="C7" s="93" t="s">
        <v>106</v>
      </c>
      <c r="D7" s="16"/>
      <c r="E7" s="16"/>
      <c r="F7" s="16"/>
      <c r="G7" s="16"/>
      <c r="H7" s="16"/>
      <c r="I7" s="16"/>
      <c r="J7" s="16"/>
      <c r="K7" s="16"/>
      <c r="L7" s="68"/>
      <c r="M7" s="74"/>
      <c r="N7" s="3"/>
      <c r="O7" s="12"/>
      <c r="P7" s="13"/>
      <c r="Q7" s="13"/>
      <c r="R7" s="13"/>
      <c r="S7" s="13"/>
      <c r="T7" s="13"/>
      <c r="U7" s="13"/>
      <c r="V7" s="13"/>
      <c r="W7" s="13"/>
      <c r="X7" s="17"/>
      <c r="Y7" s="123"/>
    </row>
    <row r="8" spans="2:25" ht="11.25">
      <c r="B8" s="7"/>
      <c r="C8" s="8" t="s">
        <v>108</v>
      </c>
      <c r="D8" s="13"/>
      <c r="E8" s="13"/>
      <c r="F8" s="13"/>
      <c r="G8" s="13"/>
      <c r="H8" s="13"/>
      <c r="I8" s="13"/>
      <c r="J8" s="13"/>
      <c r="K8" s="13"/>
      <c r="L8" s="161" t="s">
        <v>57</v>
      </c>
      <c r="M8" s="162"/>
      <c r="N8" s="18"/>
      <c r="O8" s="19"/>
      <c r="P8" s="13"/>
      <c r="Q8" s="13"/>
      <c r="R8" s="13"/>
      <c r="S8" s="13"/>
      <c r="T8" s="13"/>
      <c r="U8" s="13"/>
      <c r="V8" s="13"/>
      <c r="W8" s="13"/>
      <c r="X8" s="161" t="s">
        <v>58</v>
      </c>
      <c r="Y8" s="162"/>
    </row>
    <row r="9" spans="2:25" ht="11.25">
      <c r="B9" s="20" t="s">
        <v>0</v>
      </c>
      <c r="C9" s="21" t="s">
        <v>1</v>
      </c>
      <c r="D9" s="22" t="s">
        <v>22</v>
      </c>
      <c r="E9" s="22" t="s">
        <v>24</v>
      </c>
      <c r="F9" s="22" t="s">
        <v>26</v>
      </c>
      <c r="G9" s="22" t="s">
        <v>27</v>
      </c>
      <c r="H9" s="22" t="s">
        <v>29</v>
      </c>
      <c r="I9" s="23" t="s">
        <v>30</v>
      </c>
      <c r="J9" s="161" t="s">
        <v>50</v>
      </c>
      <c r="K9" s="162"/>
      <c r="L9" s="26" t="s">
        <v>60</v>
      </c>
      <c r="M9" s="75" t="s">
        <v>61</v>
      </c>
      <c r="N9" s="20" t="s">
        <v>0</v>
      </c>
      <c r="O9" s="21" t="s">
        <v>35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29</v>
      </c>
      <c r="U9" s="23" t="s">
        <v>30</v>
      </c>
      <c r="V9" s="161" t="s">
        <v>53</v>
      </c>
      <c r="W9" s="162"/>
      <c r="X9" s="26" t="s">
        <v>62</v>
      </c>
      <c r="Y9" s="71" t="s">
        <v>61</v>
      </c>
    </row>
    <row r="10" spans="2:25" ht="11.25">
      <c r="B10" s="24"/>
      <c r="C10" s="19"/>
      <c r="D10" s="25" t="s">
        <v>23</v>
      </c>
      <c r="E10" s="25" t="s">
        <v>25</v>
      </c>
      <c r="F10" s="25" t="s">
        <v>25</v>
      </c>
      <c r="G10" s="25" t="s">
        <v>28</v>
      </c>
      <c r="H10" s="25"/>
      <c r="I10" s="25"/>
      <c r="J10" s="26" t="s">
        <v>51</v>
      </c>
      <c r="K10" s="26" t="s">
        <v>52</v>
      </c>
      <c r="L10" s="161" t="s">
        <v>59</v>
      </c>
      <c r="M10" s="162"/>
      <c r="N10" s="24"/>
      <c r="O10" s="19"/>
      <c r="P10" s="25" t="s">
        <v>23</v>
      </c>
      <c r="Q10" s="25" t="s">
        <v>25</v>
      </c>
      <c r="R10" s="25" t="s">
        <v>25</v>
      </c>
      <c r="S10" s="25" t="s">
        <v>28</v>
      </c>
      <c r="T10" s="25"/>
      <c r="U10" s="25"/>
      <c r="V10" s="27" t="s">
        <v>51</v>
      </c>
      <c r="W10" s="27" t="s">
        <v>52</v>
      </c>
      <c r="X10" s="161" t="s">
        <v>59</v>
      </c>
      <c r="Y10" s="162"/>
    </row>
    <row r="11" spans="2:25" ht="11.25">
      <c r="B11" s="24"/>
      <c r="C11" s="19"/>
      <c r="D11" s="29"/>
      <c r="E11" s="25"/>
      <c r="F11" s="29"/>
      <c r="G11" s="25"/>
      <c r="H11" s="29"/>
      <c r="I11" s="25"/>
      <c r="J11" s="30"/>
      <c r="K11" s="30"/>
      <c r="L11" s="90" t="s">
        <v>105</v>
      </c>
      <c r="M11" s="91" t="s">
        <v>105</v>
      </c>
      <c r="N11" s="31"/>
      <c r="O11" s="32"/>
      <c r="P11" s="33"/>
      <c r="Q11" s="34"/>
      <c r="R11" s="33"/>
      <c r="S11" s="33"/>
      <c r="T11" s="34"/>
      <c r="U11" s="33"/>
      <c r="V11" s="35"/>
      <c r="W11" s="23"/>
      <c r="X11" s="90" t="s">
        <v>105</v>
      </c>
      <c r="Y11" s="91" t="s">
        <v>105</v>
      </c>
    </row>
    <row r="12" spans="2:25" ht="11.25">
      <c r="B12" s="28" t="s">
        <v>2</v>
      </c>
      <c r="C12" s="36" t="s">
        <v>3</v>
      </c>
      <c r="D12" s="37">
        <f>D13+D18+D39+D40+0</f>
        <v>4129927.33</v>
      </c>
      <c r="E12" s="38">
        <f>E13+E18+E39+E40</f>
        <v>7144208.320000001</v>
      </c>
      <c r="F12" s="37">
        <f>F13+F18+F40+F41</f>
        <v>305680.91000000003</v>
      </c>
      <c r="G12" s="38">
        <f>G13+G18+G40+G41+0</f>
        <v>13484.179999999998</v>
      </c>
      <c r="H12" s="37">
        <f>H13+H18+H40+H41+0</f>
        <v>54039.88</v>
      </c>
      <c r="I12" s="38">
        <f>I13+I18+I37+I39</f>
        <v>45184957.58999999</v>
      </c>
      <c r="J12" s="39">
        <v>0</v>
      </c>
      <c r="K12" s="39">
        <v>0</v>
      </c>
      <c r="L12" s="125">
        <f>L13+L15+L25+L31+L32+L33</f>
        <v>69431952.25</v>
      </c>
      <c r="M12" s="147">
        <f>M13+M15+M25+M31+M32+M33</f>
        <v>71681927.68999998</v>
      </c>
      <c r="N12" s="28" t="s">
        <v>2</v>
      </c>
      <c r="O12" s="61" t="s">
        <v>36</v>
      </c>
      <c r="P12" s="39" t="e">
        <f>P13+P23+P25+P26+P32+P36+P37+P39</f>
        <v>#REF!</v>
      </c>
      <c r="Q12" s="14" t="e">
        <f>Q13+Q18+Q23+Q25+Q26+Q32+Q36+Q37+Q39</f>
        <v>#REF!</v>
      </c>
      <c r="R12" s="39" t="e">
        <f>R13+R18+R23+R25+R26+R31+R32+R36+R37+R39</f>
        <v>#REF!</v>
      </c>
      <c r="S12" s="39" t="e">
        <f>S13+S18+S23+S25+S26+S31+S32+S36+S37+S39</f>
        <v>#REF!</v>
      </c>
      <c r="T12" s="14" t="e">
        <f>T13+T18+T23+T25+T26+T30+T31+T32+T36+T37+T39</f>
        <v>#REF!</v>
      </c>
      <c r="U12" s="39" t="e">
        <f>T12+S12+R12+Q12+P12</f>
        <v>#REF!</v>
      </c>
      <c r="V12" s="14">
        <v>0</v>
      </c>
      <c r="W12" s="41">
        <v>0</v>
      </c>
      <c r="X12" s="137">
        <f>X13+X15+X18+X19+X20+X21+X24+X27+X28+X30</f>
        <v>39381528.099999994</v>
      </c>
      <c r="Y12" s="137">
        <f>Y13+Y15+Y18+Y19+Y20+Y21+Y24+Y27+Y28+Y30</f>
        <v>42324779.17000001</v>
      </c>
    </row>
    <row r="13" spans="2:25" ht="11.25">
      <c r="B13" s="51" t="s">
        <v>4</v>
      </c>
      <c r="C13" s="31" t="s">
        <v>71</v>
      </c>
      <c r="D13" s="13">
        <v>10192.49</v>
      </c>
      <c r="E13" s="43">
        <v>2134.19</v>
      </c>
      <c r="F13" s="13">
        <v>0</v>
      </c>
      <c r="G13" s="43">
        <v>0</v>
      </c>
      <c r="H13" s="13">
        <v>0</v>
      </c>
      <c r="I13" s="43">
        <f>D13+E13+F13+G13+H13</f>
        <v>12326.68</v>
      </c>
      <c r="J13" s="41">
        <v>0</v>
      </c>
      <c r="K13" s="9">
        <v>0</v>
      </c>
      <c r="L13" s="126">
        <v>10874</v>
      </c>
      <c r="M13" s="138">
        <v>7775.99</v>
      </c>
      <c r="N13" s="52" t="s">
        <v>4</v>
      </c>
      <c r="O13" s="53" t="s">
        <v>37</v>
      </c>
      <c r="P13" s="41">
        <v>32904593.14</v>
      </c>
      <c r="Q13" s="10">
        <v>15858012.21</v>
      </c>
      <c r="R13" s="41">
        <v>260627.68</v>
      </c>
      <c r="S13" s="41">
        <v>-1008.22</v>
      </c>
      <c r="T13" s="10">
        <v>5177.47</v>
      </c>
      <c r="U13" s="41">
        <f>T13+S13+R13+Q13+P13</f>
        <v>49027402.28</v>
      </c>
      <c r="V13" s="9">
        <v>0</v>
      </c>
      <c r="W13" s="9">
        <v>0</v>
      </c>
      <c r="X13" s="138">
        <v>77373011.62</v>
      </c>
      <c r="Y13" s="138">
        <v>51659046.09</v>
      </c>
    </row>
    <row r="14" spans="2:26" ht="11.25">
      <c r="B14" s="45" t="s">
        <v>5</v>
      </c>
      <c r="C14" s="50" t="s">
        <v>111</v>
      </c>
      <c r="D14" s="13"/>
      <c r="E14" s="43"/>
      <c r="F14" s="13"/>
      <c r="G14" s="43"/>
      <c r="H14" s="13"/>
      <c r="I14" s="43"/>
      <c r="J14" s="41"/>
      <c r="K14" s="9"/>
      <c r="L14" s="126">
        <v>0</v>
      </c>
      <c r="M14" s="144">
        <v>0</v>
      </c>
      <c r="N14" s="97"/>
      <c r="O14" s="121"/>
      <c r="P14" s="16"/>
      <c r="Q14" s="16"/>
      <c r="R14" s="16"/>
      <c r="S14" s="16"/>
      <c r="T14" s="16"/>
      <c r="U14" s="16"/>
      <c r="V14" s="16"/>
      <c r="W14" s="16"/>
      <c r="X14" s="139"/>
      <c r="Y14" s="141"/>
      <c r="Z14" s="120"/>
    </row>
    <row r="15" spans="2:25" ht="11.25">
      <c r="B15" s="45" t="s">
        <v>14</v>
      </c>
      <c r="C15" s="50" t="s">
        <v>6</v>
      </c>
      <c r="D15" s="47"/>
      <c r="E15" s="44"/>
      <c r="F15" s="47"/>
      <c r="G15" s="44"/>
      <c r="H15" s="47"/>
      <c r="I15" s="44"/>
      <c r="J15" s="44"/>
      <c r="K15" s="48"/>
      <c r="L15" s="127">
        <v>69410125.61</v>
      </c>
      <c r="M15" s="142">
        <f>M17+M18+M20+M21+M23</f>
        <v>71671785.88</v>
      </c>
      <c r="N15" s="96" t="s">
        <v>5</v>
      </c>
      <c r="O15" s="31" t="s">
        <v>38</v>
      </c>
      <c r="P15" s="98">
        <v>-8235235.48</v>
      </c>
      <c r="Q15" s="13">
        <v>0</v>
      </c>
      <c r="R15" s="43">
        <v>0</v>
      </c>
      <c r="S15" s="43">
        <v>0</v>
      </c>
      <c r="T15" s="13">
        <v>0</v>
      </c>
      <c r="U15" s="43">
        <f>T15+S15+R15+Q15+P15</f>
        <v>-8235235.48</v>
      </c>
      <c r="V15" s="69">
        <v>0</v>
      </c>
      <c r="W15" s="43">
        <v>0</v>
      </c>
      <c r="X15" s="140">
        <v>-16038217.17</v>
      </c>
      <c r="Y15" s="140">
        <v>-16881630.61</v>
      </c>
    </row>
    <row r="16" spans="2:25" ht="11.25">
      <c r="B16" s="94" t="s">
        <v>7</v>
      </c>
      <c r="C16" s="57" t="s">
        <v>8</v>
      </c>
      <c r="D16" s="13"/>
      <c r="E16" s="43"/>
      <c r="F16" s="13"/>
      <c r="G16" s="43"/>
      <c r="H16" s="13"/>
      <c r="I16" s="43"/>
      <c r="J16" s="43"/>
      <c r="K16" s="69"/>
      <c r="L16" s="127">
        <f>L17+L18+L20+L21+L23</f>
        <v>69410125.61</v>
      </c>
      <c r="M16" s="142">
        <f>M17+M18+M20+M21+M23</f>
        <v>71671785.88</v>
      </c>
      <c r="N16" s="96"/>
      <c r="O16" s="31" t="s">
        <v>39</v>
      </c>
      <c r="P16" s="98"/>
      <c r="Q16" s="13"/>
      <c r="R16" s="43"/>
      <c r="S16" s="43"/>
      <c r="T16" s="13"/>
      <c r="U16" s="43"/>
      <c r="V16" s="69"/>
      <c r="W16" s="43"/>
      <c r="X16" s="140"/>
      <c r="Y16" s="140"/>
    </row>
    <row r="17" spans="2:25" ht="11.25">
      <c r="B17" s="56" t="s">
        <v>32</v>
      </c>
      <c r="C17" s="57" t="s">
        <v>31</v>
      </c>
      <c r="D17" s="13">
        <v>38096248.55</v>
      </c>
      <c r="E17" s="43">
        <f>E22+E31+E35</f>
        <v>238181.8</v>
      </c>
      <c r="F17" s="13">
        <f>F22+F32+F36</f>
        <v>114274.54000000001</v>
      </c>
      <c r="G17" s="43">
        <f>G22+G32+G36</f>
        <v>25850.059999999998</v>
      </c>
      <c r="H17" s="69">
        <f>H22+H31+H35</f>
        <v>0</v>
      </c>
      <c r="I17" s="43">
        <f>I22+I30+I32</f>
        <v>3451229.09</v>
      </c>
      <c r="J17" s="43">
        <v>0</v>
      </c>
      <c r="K17" s="69">
        <v>0</v>
      </c>
      <c r="L17" s="128">
        <v>16224784.63</v>
      </c>
      <c r="M17" s="140">
        <v>17382737.13</v>
      </c>
      <c r="N17" s="97"/>
      <c r="O17" s="24"/>
      <c r="P17" s="99"/>
      <c r="Q17" s="16"/>
      <c r="R17" s="55"/>
      <c r="S17" s="55"/>
      <c r="T17" s="16"/>
      <c r="U17" s="55"/>
      <c r="V17" s="17"/>
      <c r="W17" s="55"/>
      <c r="X17" s="141"/>
      <c r="Y17" s="141"/>
    </row>
    <row r="18" spans="2:25" ht="11.25">
      <c r="B18" s="56" t="s">
        <v>11</v>
      </c>
      <c r="C18" s="53" t="s">
        <v>9</v>
      </c>
      <c r="D18" s="10"/>
      <c r="E18" s="10">
        <f>E19+E20+E22+E23+E25</f>
        <v>7004881.67</v>
      </c>
      <c r="F18" s="10">
        <f>F19+F20+F22+F23+F25</f>
        <v>249770.87</v>
      </c>
      <c r="G18" s="10">
        <f>G19+G20+G22+G23+G26</f>
        <v>1118.3</v>
      </c>
      <c r="H18" s="10">
        <f>H19+H20+H22+H23+H25</f>
        <v>0</v>
      </c>
      <c r="I18" s="10">
        <f>I19+I20+I22+I23+I24</f>
        <v>42874602.13999999</v>
      </c>
      <c r="J18" s="10">
        <v>0</v>
      </c>
      <c r="K18" s="10">
        <v>0</v>
      </c>
      <c r="L18" s="126">
        <v>51412901.6</v>
      </c>
      <c r="M18" s="152">
        <v>51963308.08</v>
      </c>
      <c r="N18" s="78" t="s">
        <v>14</v>
      </c>
      <c r="O18" s="32" t="s">
        <v>40</v>
      </c>
      <c r="P18" s="43">
        <v>1038675.69</v>
      </c>
      <c r="Q18" s="13">
        <v>0</v>
      </c>
      <c r="R18" s="43">
        <v>0</v>
      </c>
      <c r="S18" s="43">
        <v>0</v>
      </c>
      <c r="T18" s="13">
        <v>0</v>
      </c>
      <c r="U18" s="43">
        <f>T18+S18+R18+Q18+P18</f>
        <v>1038675.69</v>
      </c>
      <c r="V18" s="13">
        <v>0</v>
      </c>
      <c r="W18" s="43">
        <v>0</v>
      </c>
      <c r="X18" s="142">
        <v>-973598.49</v>
      </c>
      <c r="Y18" s="142">
        <v>-502043.87</v>
      </c>
    </row>
    <row r="19" spans="2:25" ht="11.25">
      <c r="B19" s="58"/>
      <c r="C19" s="18" t="s">
        <v>10</v>
      </c>
      <c r="D19" s="16">
        <v>14747872.25</v>
      </c>
      <c r="E19" s="16">
        <v>0</v>
      </c>
      <c r="F19" s="16">
        <v>0</v>
      </c>
      <c r="G19" s="16">
        <v>0</v>
      </c>
      <c r="H19" s="16">
        <v>0</v>
      </c>
      <c r="I19" s="16">
        <f>H19+G19+F19+E19+D19</f>
        <v>14747872.25</v>
      </c>
      <c r="J19" s="16">
        <v>0</v>
      </c>
      <c r="K19" s="16">
        <v>0</v>
      </c>
      <c r="L19" s="129"/>
      <c r="M19" s="153"/>
      <c r="N19" s="100" t="s">
        <v>98</v>
      </c>
      <c r="O19" s="101" t="s">
        <v>99</v>
      </c>
      <c r="P19" s="102"/>
      <c r="Q19" s="103"/>
      <c r="R19" s="102"/>
      <c r="S19" s="102"/>
      <c r="T19" s="103"/>
      <c r="U19" s="102"/>
      <c r="V19" s="103"/>
      <c r="W19" s="102"/>
      <c r="X19" s="143">
        <v>669051.25</v>
      </c>
      <c r="Y19" s="143">
        <v>602483.9</v>
      </c>
    </row>
    <row r="20" spans="2:25" ht="11.25">
      <c r="B20" s="58" t="s">
        <v>12</v>
      </c>
      <c r="C20" s="24" t="s">
        <v>75</v>
      </c>
      <c r="D20" s="13">
        <v>19576954.66</v>
      </c>
      <c r="E20" s="43">
        <v>6766699.87</v>
      </c>
      <c r="F20" s="13">
        <v>246900.05</v>
      </c>
      <c r="G20" s="43">
        <v>0</v>
      </c>
      <c r="H20" s="13">
        <v>0</v>
      </c>
      <c r="I20" s="43">
        <f>H20+G20+F20+E20+D20+0</f>
        <v>26590554.58</v>
      </c>
      <c r="J20" s="43">
        <v>0</v>
      </c>
      <c r="K20" s="69">
        <v>0</v>
      </c>
      <c r="L20" s="128">
        <v>1138901.81</v>
      </c>
      <c r="M20" s="140">
        <v>1067263</v>
      </c>
      <c r="N20" s="100" t="s">
        <v>100</v>
      </c>
      <c r="O20" s="101" t="s">
        <v>101</v>
      </c>
      <c r="P20" s="102"/>
      <c r="Q20" s="103"/>
      <c r="R20" s="102"/>
      <c r="S20" s="102"/>
      <c r="T20" s="103"/>
      <c r="U20" s="102"/>
      <c r="V20" s="103"/>
      <c r="W20" s="102"/>
      <c r="X20" s="143">
        <v>35967.12</v>
      </c>
      <c r="Y20" s="143">
        <v>47365.2</v>
      </c>
    </row>
    <row r="21" spans="2:25" ht="11.25">
      <c r="B21" s="42" t="s">
        <v>76</v>
      </c>
      <c r="C21" s="31" t="s">
        <v>91</v>
      </c>
      <c r="D21" s="13"/>
      <c r="E21" s="43"/>
      <c r="F21" s="13"/>
      <c r="G21" s="43"/>
      <c r="H21" s="13"/>
      <c r="I21" s="43"/>
      <c r="J21" s="43"/>
      <c r="K21" s="69"/>
      <c r="L21" s="126">
        <v>633537.57</v>
      </c>
      <c r="M21" s="138">
        <v>1258477.67</v>
      </c>
      <c r="N21" s="45" t="s">
        <v>41</v>
      </c>
      <c r="O21" s="46" t="s">
        <v>42</v>
      </c>
      <c r="P21" s="55"/>
      <c r="Q21" s="16"/>
      <c r="R21" s="55"/>
      <c r="S21" s="55"/>
      <c r="T21" s="16"/>
      <c r="U21" s="55"/>
      <c r="V21" s="17"/>
      <c r="W21" s="55"/>
      <c r="X21" s="141">
        <v>-22135942.21</v>
      </c>
      <c r="Y21" s="141">
        <v>6843075.01</v>
      </c>
    </row>
    <row r="22" spans="2:25" ht="11.25">
      <c r="B22" s="42"/>
      <c r="C22" s="31" t="s">
        <v>34</v>
      </c>
      <c r="D22" s="10">
        <v>853053.01</v>
      </c>
      <c r="E22" s="41">
        <v>238181.8</v>
      </c>
      <c r="F22" s="10">
        <v>2870.82</v>
      </c>
      <c r="G22" s="41">
        <v>1118.3</v>
      </c>
      <c r="H22" s="9">
        <v>0</v>
      </c>
      <c r="I22" s="41">
        <f>H22+G22+F22+E22+D22+0</f>
        <v>1095223.93</v>
      </c>
      <c r="J22" s="41">
        <v>0</v>
      </c>
      <c r="K22" s="9">
        <v>0</v>
      </c>
      <c r="L22" s="129"/>
      <c r="M22" s="141"/>
      <c r="N22" s="51" t="s">
        <v>7</v>
      </c>
      <c r="O22" s="32" t="s">
        <v>43</v>
      </c>
      <c r="P22" s="44">
        <f>P23</f>
        <v>6727470.67</v>
      </c>
      <c r="Q22" s="47">
        <f>-Q24</f>
        <v>-9578962.97</v>
      </c>
      <c r="R22" s="44">
        <f>R23-R24</f>
        <v>30513.43</v>
      </c>
      <c r="S22" s="44">
        <f>S23-S24</f>
        <v>1999.69</v>
      </c>
      <c r="T22" s="47">
        <f>T23-T24</f>
        <v>51669.350000000006</v>
      </c>
      <c r="U22" s="44">
        <f aca="true" t="shared" si="0" ref="U22:U27">T22+S22+R22+Q22+P22</f>
        <v>-2767309.83</v>
      </c>
      <c r="V22" s="48">
        <v>0</v>
      </c>
      <c r="W22" s="44">
        <v>0</v>
      </c>
      <c r="X22" s="142">
        <v>1325283.96</v>
      </c>
      <c r="Y22" s="142">
        <v>32092720.75</v>
      </c>
    </row>
    <row r="23" spans="2:25" ht="11.25">
      <c r="B23" s="56" t="s">
        <v>33</v>
      </c>
      <c r="C23" s="53" t="s">
        <v>77</v>
      </c>
      <c r="D23" s="10">
        <v>394124.41</v>
      </c>
      <c r="E23" s="10">
        <v>0</v>
      </c>
      <c r="F23" s="10">
        <v>0</v>
      </c>
      <c r="G23" s="10">
        <v>0</v>
      </c>
      <c r="H23" s="10">
        <v>0</v>
      </c>
      <c r="I23" s="10">
        <f>H23+G23+F23+E23+D23</f>
        <v>394124.41</v>
      </c>
      <c r="J23" s="10">
        <v>0</v>
      </c>
      <c r="K23" s="10">
        <v>0</v>
      </c>
      <c r="L23" s="128">
        <v>0</v>
      </c>
      <c r="M23" s="154">
        <v>0</v>
      </c>
      <c r="N23" s="67" t="s">
        <v>13</v>
      </c>
      <c r="O23" s="46" t="s">
        <v>72</v>
      </c>
      <c r="P23" s="43">
        <v>6727470.67</v>
      </c>
      <c r="Q23" s="13">
        <v>0</v>
      </c>
      <c r="R23" s="43">
        <v>30513.43</v>
      </c>
      <c r="S23" s="43">
        <v>1999.69</v>
      </c>
      <c r="T23" s="13">
        <v>57903.05</v>
      </c>
      <c r="U23" s="43">
        <f t="shared" si="0"/>
        <v>6817886.84</v>
      </c>
      <c r="V23" s="13">
        <v>0</v>
      </c>
      <c r="W23" s="43">
        <v>0</v>
      </c>
      <c r="X23" s="140">
        <v>-23461226.17</v>
      </c>
      <c r="Y23" s="140">
        <v>-25249645.74</v>
      </c>
    </row>
    <row r="24" spans="2:25" ht="11.25">
      <c r="B24" s="58"/>
      <c r="C24" s="18" t="s">
        <v>92</v>
      </c>
      <c r="D24" s="16">
        <v>17228.78</v>
      </c>
      <c r="E24" s="16">
        <v>6348.03</v>
      </c>
      <c r="F24" s="16">
        <v>10856.81</v>
      </c>
      <c r="G24" s="16">
        <v>0</v>
      </c>
      <c r="H24" s="16">
        <v>12393.35</v>
      </c>
      <c r="I24" s="16">
        <f>H24+G24+F24+E24+D24</f>
        <v>46826.97</v>
      </c>
      <c r="J24" s="16">
        <v>0</v>
      </c>
      <c r="K24" s="16">
        <v>0</v>
      </c>
      <c r="L24" s="129"/>
      <c r="M24" s="153"/>
      <c r="N24" s="67" t="s">
        <v>44</v>
      </c>
      <c r="O24" s="46" t="s">
        <v>86</v>
      </c>
      <c r="P24" s="44">
        <v>0</v>
      </c>
      <c r="Q24" s="47">
        <v>9578962.97</v>
      </c>
      <c r="R24" s="44">
        <v>0</v>
      </c>
      <c r="S24" s="44">
        <v>0</v>
      </c>
      <c r="T24" s="47">
        <v>6233.7</v>
      </c>
      <c r="U24" s="44">
        <f t="shared" si="0"/>
        <v>9585196.67</v>
      </c>
      <c r="V24" s="48">
        <v>0</v>
      </c>
      <c r="W24" s="44">
        <v>0</v>
      </c>
      <c r="X24" s="142">
        <v>0</v>
      </c>
      <c r="Y24" s="142">
        <v>0</v>
      </c>
    </row>
    <row r="25" spans="2:25" ht="11.25">
      <c r="B25" s="51" t="s">
        <v>112</v>
      </c>
      <c r="C25" s="31" t="s">
        <v>78</v>
      </c>
      <c r="D25" s="16">
        <v>2504909.14</v>
      </c>
      <c r="E25" s="55">
        <v>0</v>
      </c>
      <c r="F25" s="16">
        <v>0</v>
      </c>
      <c r="G25" s="55">
        <v>0</v>
      </c>
      <c r="H25" s="16">
        <v>0</v>
      </c>
      <c r="I25" s="55">
        <f>H25+G25+F25+E25+D25</f>
        <v>2504909.14</v>
      </c>
      <c r="J25" s="55">
        <v>0</v>
      </c>
      <c r="K25" s="55">
        <v>0</v>
      </c>
      <c r="L25" s="129">
        <v>0</v>
      </c>
      <c r="M25" s="141">
        <v>0</v>
      </c>
      <c r="N25" s="78" t="s">
        <v>7</v>
      </c>
      <c r="O25" s="32" t="s">
        <v>43</v>
      </c>
      <c r="P25" s="44">
        <v>0</v>
      </c>
      <c r="Q25" s="47">
        <v>0</v>
      </c>
      <c r="R25" s="44">
        <v>0</v>
      </c>
      <c r="S25" s="44">
        <v>0</v>
      </c>
      <c r="T25" s="47">
        <v>-5290.59</v>
      </c>
      <c r="U25" s="44">
        <f t="shared" si="0"/>
        <v>-5290.59</v>
      </c>
      <c r="V25" s="13">
        <v>0</v>
      </c>
      <c r="W25" s="43">
        <v>0</v>
      </c>
      <c r="X25" s="140">
        <v>0</v>
      </c>
      <c r="Y25" s="140">
        <v>0</v>
      </c>
    </row>
    <row r="26" spans="2:25" ht="11.25">
      <c r="B26" s="49" t="s">
        <v>32</v>
      </c>
      <c r="C26" s="50" t="s">
        <v>79</v>
      </c>
      <c r="D26" s="13"/>
      <c r="E26" s="43"/>
      <c r="F26" s="13"/>
      <c r="G26" s="43"/>
      <c r="H26" s="13"/>
      <c r="I26" s="43"/>
      <c r="J26" s="43"/>
      <c r="K26" s="43"/>
      <c r="L26" s="130">
        <v>0</v>
      </c>
      <c r="M26" s="155">
        <v>0</v>
      </c>
      <c r="N26" s="52" t="s">
        <v>13</v>
      </c>
      <c r="O26" s="53" t="s">
        <v>72</v>
      </c>
      <c r="P26" s="44">
        <v>0</v>
      </c>
      <c r="Q26" s="47">
        <v>0</v>
      </c>
      <c r="R26" s="44">
        <v>-30513.43</v>
      </c>
      <c r="S26" s="44">
        <v>0</v>
      </c>
      <c r="T26" s="47">
        <v>0</v>
      </c>
      <c r="U26" s="44">
        <f t="shared" si="0"/>
        <v>-30513.43</v>
      </c>
      <c r="V26" s="48">
        <v>0</v>
      </c>
      <c r="W26" s="44">
        <v>0</v>
      </c>
      <c r="X26" s="144">
        <v>0</v>
      </c>
      <c r="Y26" s="142">
        <v>0</v>
      </c>
    </row>
    <row r="27" spans="2:25" ht="11.25">
      <c r="B27" s="49" t="s">
        <v>80</v>
      </c>
      <c r="C27" s="50" t="s">
        <v>81</v>
      </c>
      <c r="D27" s="10">
        <v>2106.3</v>
      </c>
      <c r="E27" s="41">
        <v>15372</v>
      </c>
      <c r="F27" s="10">
        <v>0</v>
      </c>
      <c r="G27" s="41">
        <v>0</v>
      </c>
      <c r="H27" s="9">
        <v>0</v>
      </c>
      <c r="I27" s="41">
        <f>H27+G27+F27+E27+D27</f>
        <v>17478.3</v>
      </c>
      <c r="J27" s="41">
        <v>0</v>
      </c>
      <c r="K27" s="41">
        <v>0</v>
      </c>
      <c r="L27" s="131">
        <v>0</v>
      </c>
      <c r="M27" s="144">
        <v>0</v>
      </c>
      <c r="N27" s="94" t="s">
        <v>45</v>
      </c>
      <c r="O27" s="95" t="s">
        <v>116</v>
      </c>
      <c r="P27" s="43">
        <v>-2108.81</v>
      </c>
      <c r="Q27" s="13">
        <v>0</v>
      </c>
      <c r="R27" s="43">
        <v>0</v>
      </c>
      <c r="S27" s="43">
        <v>0</v>
      </c>
      <c r="T27" s="13">
        <v>0</v>
      </c>
      <c r="U27" s="43">
        <f t="shared" si="0"/>
        <v>-2108.81</v>
      </c>
      <c r="V27" s="13">
        <v>0</v>
      </c>
      <c r="W27" s="69">
        <v>0</v>
      </c>
      <c r="X27" s="144">
        <v>364762.39</v>
      </c>
      <c r="Y27" s="142">
        <v>559040.42</v>
      </c>
    </row>
    <row r="28" spans="2:25" ht="11.25">
      <c r="B28" s="56" t="s">
        <v>96</v>
      </c>
      <c r="C28" s="50" t="s">
        <v>97</v>
      </c>
      <c r="D28" s="47"/>
      <c r="E28" s="44"/>
      <c r="F28" s="47"/>
      <c r="G28" s="44"/>
      <c r="H28" s="47"/>
      <c r="I28" s="44"/>
      <c r="J28" s="44"/>
      <c r="K28" s="44"/>
      <c r="L28" s="127">
        <v>0</v>
      </c>
      <c r="M28" s="156">
        <v>0</v>
      </c>
      <c r="N28" s="104" t="s">
        <v>117</v>
      </c>
      <c r="O28" s="105" t="s">
        <v>87</v>
      </c>
      <c r="P28" s="106"/>
      <c r="Q28" s="106"/>
      <c r="R28" s="106"/>
      <c r="S28" s="106"/>
      <c r="T28" s="106"/>
      <c r="U28" s="106"/>
      <c r="V28" s="106"/>
      <c r="W28" s="106"/>
      <c r="X28" s="145">
        <v>-7726.21</v>
      </c>
      <c r="Y28" s="160">
        <v>0</v>
      </c>
    </row>
    <row r="29" spans="2:25" ht="11.25">
      <c r="B29" s="114"/>
      <c r="C29" s="115"/>
      <c r="D29" s="103"/>
      <c r="E29" s="102"/>
      <c r="F29" s="103"/>
      <c r="G29" s="102"/>
      <c r="H29" s="103"/>
      <c r="I29" s="102"/>
      <c r="J29" s="102"/>
      <c r="K29" s="102"/>
      <c r="L29" s="132"/>
      <c r="M29" s="157"/>
      <c r="N29" s="107"/>
      <c r="O29" s="108" t="s">
        <v>88</v>
      </c>
      <c r="P29" s="103"/>
      <c r="Q29" s="103"/>
      <c r="R29" s="103"/>
      <c r="S29" s="103"/>
      <c r="T29" s="103"/>
      <c r="U29" s="103"/>
      <c r="V29" s="103"/>
      <c r="W29" s="103"/>
      <c r="X29" s="146"/>
      <c r="Y29" s="143"/>
    </row>
    <row r="30" spans="2:25" ht="11.25">
      <c r="B30" s="116" t="s">
        <v>76</v>
      </c>
      <c r="C30" s="115" t="s">
        <v>95</v>
      </c>
      <c r="D30" s="103"/>
      <c r="E30" s="102"/>
      <c r="F30" s="103"/>
      <c r="G30" s="102"/>
      <c r="H30" s="103"/>
      <c r="I30" s="102"/>
      <c r="J30" s="102"/>
      <c r="K30" s="102"/>
      <c r="L30" s="132">
        <v>0</v>
      </c>
      <c r="M30" s="157">
        <v>0</v>
      </c>
      <c r="N30" s="54" t="s">
        <v>46</v>
      </c>
      <c r="O30" s="18" t="s">
        <v>63</v>
      </c>
      <c r="P30" s="16">
        <v>-339171.45</v>
      </c>
      <c r="Q30" s="16">
        <v>0</v>
      </c>
      <c r="R30" s="16">
        <v>0</v>
      </c>
      <c r="S30" s="16">
        <v>0</v>
      </c>
      <c r="T30" s="16">
        <v>0</v>
      </c>
      <c r="U30" s="16">
        <f>T30+S30+R30+Q30+P30</f>
        <v>-339171.45</v>
      </c>
      <c r="V30" s="16">
        <v>0</v>
      </c>
      <c r="W30" s="16">
        <v>0</v>
      </c>
      <c r="X30" s="141">
        <v>94219.8</v>
      </c>
      <c r="Y30" s="153">
        <v>-2556.97</v>
      </c>
    </row>
    <row r="31" spans="2:25" ht="11.25">
      <c r="B31" s="58" t="s">
        <v>64</v>
      </c>
      <c r="C31" s="50" t="s">
        <v>104</v>
      </c>
      <c r="D31" s="47"/>
      <c r="E31" s="44"/>
      <c r="F31" s="47"/>
      <c r="G31" s="44"/>
      <c r="H31" s="47"/>
      <c r="I31" s="44"/>
      <c r="J31" s="44"/>
      <c r="K31" s="44"/>
      <c r="L31" s="127">
        <v>0</v>
      </c>
      <c r="M31" s="142">
        <v>0</v>
      </c>
      <c r="N31" s="28" t="s">
        <v>15</v>
      </c>
      <c r="O31" s="63" t="s">
        <v>47</v>
      </c>
      <c r="P31" s="40">
        <v>-339171.45</v>
      </c>
      <c r="Q31" s="64">
        <v>0</v>
      </c>
      <c r="R31" s="40">
        <v>0</v>
      </c>
      <c r="S31" s="40">
        <v>0</v>
      </c>
      <c r="T31" s="64">
        <v>0</v>
      </c>
      <c r="U31" s="40">
        <f>T31+S31+R31+Q31+P31</f>
        <v>-339171.45</v>
      </c>
      <c r="V31" s="64">
        <v>0</v>
      </c>
      <c r="W31" s="40">
        <v>0</v>
      </c>
      <c r="X31" s="147">
        <f>X32+X33</f>
        <v>23387873.5</v>
      </c>
      <c r="Y31" s="147">
        <f>Y32+Y33</f>
        <v>20376583.759999998</v>
      </c>
    </row>
    <row r="32" spans="2:25" ht="11.25">
      <c r="B32" s="100" t="s">
        <v>113</v>
      </c>
      <c r="C32" s="117" t="s">
        <v>115</v>
      </c>
      <c r="D32" s="118">
        <f>D33+D34+D35+D36</f>
        <v>2140405.6</v>
      </c>
      <c r="E32" s="113">
        <f>E33+E34+E35+E36</f>
        <v>89964.62</v>
      </c>
      <c r="F32" s="118">
        <f>F33+F34+F35+F36</f>
        <v>55736.08</v>
      </c>
      <c r="G32" s="113">
        <f>G33+G34+G35+G36</f>
        <v>12365.88</v>
      </c>
      <c r="H32" s="118">
        <f>H33+H34+H35+H36</f>
        <v>57532.979999999996</v>
      </c>
      <c r="I32" s="113">
        <f>D32+E32+F32+G32+H32</f>
        <v>2356005.16</v>
      </c>
      <c r="J32" s="113">
        <v>0</v>
      </c>
      <c r="K32" s="113">
        <f>K33+K34+K35+K36</f>
        <v>0</v>
      </c>
      <c r="L32" s="133">
        <v>10952.64</v>
      </c>
      <c r="M32" s="158">
        <v>2365.82</v>
      </c>
      <c r="N32" s="51" t="s">
        <v>4</v>
      </c>
      <c r="O32" s="32" t="s">
        <v>67</v>
      </c>
      <c r="P32" s="38">
        <f aca="true" t="shared" si="1" ref="P32:R33">P34+P36</f>
        <v>973894.52</v>
      </c>
      <c r="Q32" s="37">
        <f t="shared" si="1"/>
        <v>0</v>
      </c>
      <c r="R32" s="38">
        <f t="shared" si="1"/>
        <v>0</v>
      </c>
      <c r="S32" s="44">
        <v>0</v>
      </c>
      <c r="T32" s="37">
        <f>T34+T36</f>
        <v>0</v>
      </c>
      <c r="U32" s="38">
        <f>U34+U35</f>
        <v>6803306.68</v>
      </c>
      <c r="V32" s="37">
        <v>0</v>
      </c>
      <c r="W32" s="44">
        <v>0</v>
      </c>
      <c r="X32" s="142">
        <v>20606908.58</v>
      </c>
      <c r="Y32" s="142">
        <v>18711848.74</v>
      </c>
    </row>
    <row r="33" spans="2:25" ht="11.25">
      <c r="B33" s="45" t="s">
        <v>114</v>
      </c>
      <c r="C33" s="50" t="s">
        <v>82</v>
      </c>
      <c r="D33" s="13">
        <v>22561.79</v>
      </c>
      <c r="E33" s="43">
        <v>21368.39</v>
      </c>
      <c r="F33" s="13">
        <v>68.44</v>
      </c>
      <c r="G33" s="43">
        <v>0</v>
      </c>
      <c r="H33" s="13">
        <v>6502.1</v>
      </c>
      <c r="I33" s="43">
        <f>H33+G33+F33+E33+D33</f>
        <v>50500.72</v>
      </c>
      <c r="J33" s="43">
        <v>0</v>
      </c>
      <c r="K33" s="43">
        <v>0</v>
      </c>
      <c r="L33" s="128">
        <v>0</v>
      </c>
      <c r="M33" s="140">
        <v>0</v>
      </c>
      <c r="N33" s="66" t="s">
        <v>5</v>
      </c>
      <c r="O33" s="53" t="s">
        <v>68</v>
      </c>
      <c r="P33" s="39" t="e">
        <f t="shared" si="1"/>
        <v>#REF!</v>
      </c>
      <c r="Q33" s="14" t="e">
        <f t="shared" si="1"/>
        <v>#REF!</v>
      </c>
      <c r="R33" s="39" t="e">
        <f t="shared" si="1"/>
        <v>#REF!</v>
      </c>
      <c r="S33" s="43">
        <v>0</v>
      </c>
      <c r="T33" s="14" t="e">
        <f>T35+T37</f>
        <v>#REF!</v>
      </c>
      <c r="U33" s="39">
        <f>U35+U36</f>
        <v>7777201.199999999</v>
      </c>
      <c r="V33" s="14">
        <v>0</v>
      </c>
      <c r="W33" s="43">
        <v>0</v>
      </c>
      <c r="X33" s="140">
        <v>2780964.92</v>
      </c>
      <c r="Y33" s="140">
        <v>1664735.02</v>
      </c>
    </row>
    <row r="34" spans="2:25" ht="11.25">
      <c r="B34" s="28" t="s">
        <v>15</v>
      </c>
      <c r="C34" s="36" t="s">
        <v>16</v>
      </c>
      <c r="D34" s="47">
        <v>57976.39</v>
      </c>
      <c r="E34" s="47">
        <v>0</v>
      </c>
      <c r="F34" s="47">
        <v>0</v>
      </c>
      <c r="G34" s="47">
        <v>0</v>
      </c>
      <c r="H34" s="47">
        <v>0</v>
      </c>
      <c r="I34" s="47">
        <f>H34+G34+F34+E34+D34</f>
        <v>57976.39</v>
      </c>
      <c r="J34" s="47">
        <v>0</v>
      </c>
      <c r="K34" s="47">
        <v>0</v>
      </c>
      <c r="L34" s="134">
        <f>L35+L36+L37+L38+L39+0</f>
        <v>8872567.96</v>
      </c>
      <c r="M34" s="151">
        <f>M35+M36+M37+M38+M39+0</f>
        <v>8234190.279999999</v>
      </c>
      <c r="N34" s="109" t="s">
        <v>102</v>
      </c>
      <c r="O34" s="110" t="s">
        <v>103</v>
      </c>
      <c r="P34" s="111"/>
      <c r="Q34" s="112"/>
      <c r="R34" s="111"/>
      <c r="S34" s="111"/>
      <c r="T34" s="112"/>
      <c r="U34" s="111"/>
      <c r="V34" s="112"/>
      <c r="W34" s="111"/>
      <c r="X34" s="148">
        <v>340392.21</v>
      </c>
      <c r="Y34" s="148">
        <v>103076.48</v>
      </c>
    </row>
    <row r="35" spans="2:25" ht="11.25">
      <c r="B35" s="51" t="s">
        <v>4</v>
      </c>
      <c r="C35" s="31" t="s">
        <v>17</v>
      </c>
      <c r="D35" s="47"/>
      <c r="E35" s="44"/>
      <c r="F35" s="47"/>
      <c r="G35" s="44"/>
      <c r="H35" s="47"/>
      <c r="I35" s="44"/>
      <c r="J35" s="44"/>
      <c r="K35" s="44"/>
      <c r="L35" s="135">
        <v>128250.12</v>
      </c>
      <c r="M35" s="156">
        <v>125420.16</v>
      </c>
      <c r="N35" s="81" t="s">
        <v>20</v>
      </c>
      <c r="O35" s="82" t="s">
        <v>93</v>
      </c>
      <c r="P35" s="83">
        <v>6803306.68</v>
      </c>
      <c r="Q35" s="83">
        <v>0</v>
      </c>
      <c r="R35" s="83">
        <v>0</v>
      </c>
      <c r="S35" s="83">
        <v>0</v>
      </c>
      <c r="T35" s="83">
        <v>0</v>
      </c>
      <c r="U35" s="83">
        <f>T35+S35+R35+Q35+P35</f>
        <v>6803306.68</v>
      </c>
      <c r="V35" s="83">
        <v>0</v>
      </c>
      <c r="W35" s="83">
        <v>0</v>
      </c>
      <c r="X35" s="149">
        <v>10206668.83</v>
      </c>
      <c r="Y35" s="149">
        <f>Y37+Y38+Y39+Y40</f>
        <v>10743336.58</v>
      </c>
    </row>
    <row r="36" spans="2:25" ht="11.25">
      <c r="B36" s="45" t="s">
        <v>5</v>
      </c>
      <c r="C36" s="46" t="s">
        <v>83</v>
      </c>
      <c r="D36" s="47">
        <v>2059867.42</v>
      </c>
      <c r="E36" s="44">
        <v>68596.23</v>
      </c>
      <c r="F36" s="47">
        <v>55667.64</v>
      </c>
      <c r="G36" s="44">
        <v>12365.88</v>
      </c>
      <c r="H36" s="47">
        <v>51030.88</v>
      </c>
      <c r="I36" s="44">
        <f aca="true" t="shared" si="2" ref="I36:I41">H36+G36+F36+E36+D36</f>
        <v>2247528.05</v>
      </c>
      <c r="J36" s="44">
        <v>0</v>
      </c>
      <c r="K36" s="44">
        <v>0</v>
      </c>
      <c r="L36" s="127">
        <v>4807614.95</v>
      </c>
      <c r="M36" s="142">
        <v>4618534.59</v>
      </c>
      <c r="N36" s="84"/>
      <c r="O36" s="85" t="s">
        <v>48</v>
      </c>
      <c r="P36" s="64">
        <v>973894.52</v>
      </c>
      <c r="Q36" s="64">
        <v>0</v>
      </c>
      <c r="R36" s="64">
        <v>0</v>
      </c>
      <c r="S36" s="64">
        <v>0</v>
      </c>
      <c r="T36" s="64">
        <v>0</v>
      </c>
      <c r="U36" s="64">
        <f>T36+S36+R36+Q36+P36</f>
        <v>973894.52</v>
      </c>
      <c r="V36" s="64">
        <v>0</v>
      </c>
      <c r="W36" s="64">
        <v>0</v>
      </c>
      <c r="X36" s="150"/>
      <c r="Y36" s="150"/>
    </row>
    <row r="37" spans="2:25" ht="11.25">
      <c r="B37" s="45" t="s">
        <v>14</v>
      </c>
      <c r="C37" s="50" t="s">
        <v>84</v>
      </c>
      <c r="D37" s="13">
        <v>22561.79</v>
      </c>
      <c r="E37" s="43">
        <v>21368.39</v>
      </c>
      <c r="F37" s="13">
        <v>68.44</v>
      </c>
      <c r="G37" s="43">
        <v>0</v>
      </c>
      <c r="H37" s="13">
        <v>6502.1</v>
      </c>
      <c r="I37" s="43">
        <f t="shared" si="2"/>
        <v>50500.72</v>
      </c>
      <c r="J37" s="43">
        <v>0</v>
      </c>
      <c r="K37" s="43">
        <v>0</v>
      </c>
      <c r="L37" s="128">
        <v>0</v>
      </c>
      <c r="M37" s="140">
        <v>0</v>
      </c>
      <c r="N37" s="51" t="s">
        <v>4</v>
      </c>
      <c r="O37" s="32" t="s">
        <v>69</v>
      </c>
      <c r="P37" s="43" t="e">
        <f>P40+P43+#REF!+#REF!</f>
        <v>#REF!</v>
      </c>
      <c r="Q37" s="13" t="e">
        <f>Q40+Q43+#REF!+#REF!</f>
        <v>#REF!</v>
      </c>
      <c r="R37" s="43" t="e">
        <f>R40+R43+#REF!+#REF!</f>
        <v>#REF!</v>
      </c>
      <c r="S37" s="43" t="e">
        <f>S40+S43+#REF!+#REF!</f>
        <v>#REF!</v>
      </c>
      <c r="T37" s="13" t="e">
        <f>T40+T43+#REF!</f>
        <v>#REF!</v>
      </c>
      <c r="U37" s="43" t="e">
        <f>U40+U43+#REF!+#REF!</f>
        <v>#REF!</v>
      </c>
      <c r="V37" s="69" t="e">
        <f>V40+V43+#REF!+#REF!</f>
        <v>#REF!</v>
      </c>
      <c r="W37" s="43">
        <v>0</v>
      </c>
      <c r="X37" s="140">
        <v>3597320.81</v>
      </c>
      <c r="Y37" s="140">
        <v>3865932.94</v>
      </c>
    </row>
    <row r="38" spans="2:25" ht="11.25">
      <c r="B38" s="45" t="s">
        <v>41</v>
      </c>
      <c r="C38" s="50" t="s">
        <v>18</v>
      </c>
      <c r="D38" s="47">
        <v>3424182.08</v>
      </c>
      <c r="E38" s="44">
        <v>786899.24</v>
      </c>
      <c r="F38" s="47">
        <v>7479.76</v>
      </c>
      <c r="G38" s="44">
        <v>0</v>
      </c>
      <c r="H38" s="48">
        <v>117745.37</v>
      </c>
      <c r="I38" s="44">
        <f t="shared" si="2"/>
        <v>4336306.45</v>
      </c>
      <c r="J38" s="44">
        <v>0</v>
      </c>
      <c r="K38" s="44">
        <v>3758.82</v>
      </c>
      <c r="L38" s="127">
        <v>3936702.89</v>
      </c>
      <c r="M38" s="142">
        <v>3490235.53</v>
      </c>
      <c r="N38" s="45" t="s">
        <v>5</v>
      </c>
      <c r="O38" s="46" t="s">
        <v>70</v>
      </c>
      <c r="P38" s="44">
        <v>1922537.76</v>
      </c>
      <c r="Q38" s="47">
        <v>0</v>
      </c>
      <c r="R38" s="44">
        <v>0</v>
      </c>
      <c r="S38" s="44">
        <v>0</v>
      </c>
      <c r="T38" s="47">
        <v>0</v>
      </c>
      <c r="U38" s="44">
        <f>T38+S38+R38+Q38+P38</f>
        <v>1922537.76</v>
      </c>
      <c r="V38" s="47">
        <v>0</v>
      </c>
      <c r="W38" s="44">
        <v>0</v>
      </c>
      <c r="X38" s="142">
        <v>5085387.74</v>
      </c>
      <c r="Y38" s="142">
        <v>5097093.67</v>
      </c>
    </row>
    <row r="39" spans="2:25" ht="11.25">
      <c r="B39" s="51" t="s">
        <v>64</v>
      </c>
      <c r="C39" s="31" t="s">
        <v>85</v>
      </c>
      <c r="D39" s="47">
        <v>2059867.42</v>
      </c>
      <c r="E39" s="44">
        <v>68596.23</v>
      </c>
      <c r="F39" s="47">
        <v>55667.64</v>
      </c>
      <c r="G39" s="44">
        <v>12365.88</v>
      </c>
      <c r="H39" s="47">
        <v>51030.88</v>
      </c>
      <c r="I39" s="44">
        <f t="shared" si="2"/>
        <v>2247528.05</v>
      </c>
      <c r="J39" s="44">
        <v>0</v>
      </c>
      <c r="K39" s="44">
        <v>0</v>
      </c>
      <c r="L39" s="127">
        <v>0</v>
      </c>
      <c r="M39" s="142">
        <v>0</v>
      </c>
      <c r="N39" s="51" t="s">
        <v>14</v>
      </c>
      <c r="O39" s="32" t="s">
        <v>66</v>
      </c>
      <c r="P39" s="55"/>
      <c r="Q39" s="16"/>
      <c r="R39" s="55"/>
      <c r="S39" s="43"/>
      <c r="T39" s="13"/>
      <c r="U39" s="43"/>
      <c r="V39" s="13"/>
      <c r="W39" s="43"/>
      <c r="X39" s="140">
        <v>8393.1</v>
      </c>
      <c r="Y39" s="140">
        <v>8246.3</v>
      </c>
    </row>
    <row r="40" spans="2:25" ht="11.25">
      <c r="B40" s="28" t="s">
        <v>20</v>
      </c>
      <c r="C40" s="36" t="s">
        <v>19</v>
      </c>
      <c r="D40" s="14">
        <v>2059867.42</v>
      </c>
      <c r="E40" s="39">
        <v>68596.23</v>
      </c>
      <c r="F40" s="14">
        <v>55667.64</v>
      </c>
      <c r="G40" s="39">
        <v>12365.88</v>
      </c>
      <c r="H40" s="14">
        <v>51030.88</v>
      </c>
      <c r="I40" s="39">
        <f t="shared" si="2"/>
        <v>2247528.05</v>
      </c>
      <c r="J40" s="39">
        <v>0</v>
      </c>
      <c r="K40" s="39">
        <v>0</v>
      </c>
      <c r="L40" s="134">
        <v>1596500.48</v>
      </c>
      <c r="M40" s="151">
        <v>1255909.21</v>
      </c>
      <c r="N40" s="45" t="s">
        <v>41</v>
      </c>
      <c r="O40" s="46" t="s">
        <v>49</v>
      </c>
      <c r="P40" s="43">
        <v>878328.43</v>
      </c>
      <c r="Q40" s="13">
        <v>805493.99</v>
      </c>
      <c r="R40" s="43">
        <v>57818.61</v>
      </c>
      <c r="S40" s="41">
        <v>12492.71</v>
      </c>
      <c r="T40" s="10">
        <v>56751.24</v>
      </c>
      <c r="U40" s="41">
        <f>T40+S40+R40+Q40+P40</f>
        <v>1810884.98</v>
      </c>
      <c r="V40" s="9">
        <v>3758.82</v>
      </c>
      <c r="W40" s="41">
        <v>0</v>
      </c>
      <c r="X40" s="138">
        <v>1515567.18</v>
      </c>
      <c r="Y40" s="138">
        <v>1772063.67</v>
      </c>
    </row>
    <row r="41" spans="2:25" ht="11.25">
      <c r="B41" s="28" t="s">
        <v>65</v>
      </c>
      <c r="C41" s="36" t="s">
        <v>21</v>
      </c>
      <c r="D41" s="37">
        <v>36448.42</v>
      </c>
      <c r="E41" s="38">
        <v>12349.02</v>
      </c>
      <c r="F41" s="37">
        <v>242.4</v>
      </c>
      <c r="G41" s="38">
        <v>0</v>
      </c>
      <c r="H41" s="62">
        <v>3009</v>
      </c>
      <c r="I41" s="38">
        <f t="shared" si="2"/>
        <v>52048.84</v>
      </c>
      <c r="J41" s="38">
        <v>0</v>
      </c>
      <c r="K41" s="38">
        <v>0</v>
      </c>
      <c r="L41" s="134">
        <v>0</v>
      </c>
      <c r="M41" s="151">
        <v>0</v>
      </c>
      <c r="N41" s="79" t="s">
        <v>65</v>
      </c>
      <c r="O41" s="80" t="s">
        <v>19</v>
      </c>
      <c r="P41" s="38"/>
      <c r="Q41" s="37"/>
      <c r="R41" s="38"/>
      <c r="S41" s="38"/>
      <c r="T41" s="37"/>
      <c r="U41" s="38"/>
      <c r="V41" s="62"/>
      <c r="W41" s="38"/>
      <c r="X41" s="151">
        <v>5671057.43</v>
      </c>
      <c r="Y41" s="151">
        <v>5742464.86</v>
      </c>
    </row>
    <row r="42" spans="2:25" ht="22.5">
      <c r="B42" s="28"/>
      <c r="C42" s="36"/>
      <c r="D42" s="37"/>
      <c r="E42" s="38"/>
      <c r="F42" s="37"/>
      <c r="G42" s="38"/>
      <c r="H42" s="62"/>
      <c r="I42" s="38"/>
      <c r="J42" s="38"/>
      <c r="K42" s="38"/>
      <c r="L42" s="134">
        <v>0</v>
      </c>
      <c r="M42" s="151">
        <v>0</v>
      </c>
      <c r="N42" s="59" t="s">
        <v>89</v>
      </c>
      <c r="O42" s="119" t="s">
        <v>119</v>
      </c>
      <c r="P42" s="38"/>
      <c r="Q42" s="37"/>
      <c r="R42" s="38"/>
      <c r="S42" s="38"/>
      <c r="T42" s="37"/>
      <c r="U42" s="38"/>
      <c r="V42" s="62"/>
      <c r="W42" s="38"/>
      <c r="X42" s="151">
        <v>913500.62</v>
      </c>
      <c r="Y42" s="151">
        <v>1881786.33</v>
      </c>
    </row>
    <row r="43" spans="2:25" ht="11.25">
      <c r="B43" s="28"/>
      <c r="C43" s="36"/>
      <c r="D43" s="37"/>
      <c r="E43" s="38"/>
      <c r="F43" s="37"/>
      <c r="G43" s="38"/>
      <c r="H43" s="62"/>
      <c r="I43" s="38"/>
      <c r="J43" s="38"/>
      <c r="K43" s="38"/>
      <c r="L43" s="134">
        <v>0</v>
      </c>
      <c r="M43" s="151">
        <v>0</v>
      </c>
      <c r="N43" s="59" t="s">
        <v>118</v>
      </c>
      <c r="O43" s="60" t="s">
        <v>90</v>
      </c>
      <c r="P43" s="38"/>
      <c r="Q43" s="37"/>
      <c r="R43" s="38"/>
      <c r="S43" s="38"/>
      <c r="T43" s="37"/>
      <c r="U43" s="38"/>
      <c r="V43" s="62"/>
      <c r="W43" s="38"/>
      <c r="X43" s="151">
        <v>0</v>
      </c>
      <c r="Y43" s="151">
        <v>0</v>
      </c>
    </row>
    <row r="44" spans="2:25" ht="11.25">
      <c r="B44" s="60" t="s">
        <v>94</v>
      </c>
      <c r="C44" s="61"/>
      <c r="D44" s="37"/>
      <c r="E44" s="38"/>
      <c r="F44" s="37"/>
      <c r="G44" s="38"/>
      <c r="H44" s="37"/>
      <c r="I44" s="38" t="e">
        <f>#REF!+#REF!+I12</f>
        <v>#REF!</v>
      </c>
      <c r="J44" s="38"/>
      <c r="K44" s="38" t="e">
        <f>#REF!</f>
        <v>#REF!</v>
      </c>
      <c r="L44" s="136">
        <f>L41+L40+L34+L12</f>
        <v>79901020.69</v>
      </c>
      <c r="M44" s="159">
        <f>M41+M40+M34+M12</f>
        <v>81172027.17999998</v>
      </c>
      <c r="N44" s="165" t="s">
        <v>120</v>
      </c>
      <c r="O44" s="166"/>
      <c r="P44" s="44"/>
      <c r="Q44" s="47"/>
      <c r="R44" s="44"/>
      <c r="S44" s="44"/>
      <c r="T44" s="47"/>
      <c r="U44" s="38" t="e">
        <f>#REF!+U40+U12</f>
        <v>#REF!</v>
      </c>
      <c r="V44" s="62" t="e">
        <f>#REF!</f>
        <v>#REF!</v>
      </c>
      <c r="W44" s="38">
        <v>0</v>
      </c>
      <c r="X44" s="151">
        <f>X43+X42+X41+X35+X34+X31+X12</f>
        <v>79901020.69</v>
      </c>
      <c r="Y44" s="151">
        <f>Y43+Y42+Y41+Y35+Y34+Y31+Y12</f>
        <v>81172027.18</v>
      </c>
    </row>
    <row r="45" spans="2:25" ht="11.25"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76"/>
      <c r="M45" s="76"/>
      <c r="N45" s="77"/>
      <c r="O45" s="77"/>
      <c r="P45" s="13"/>
      <c r="Q45" s="13"/>
      <c r="R45" s="13"/>
      <c r="S45" s="13"/>
      <c r="T45" s="13"/>
      <c r="U45" s="14"/>
      <c r="V45" s="14"/>
      <c r="W45" s="14"/>
      <c r="X45" s="76"/>
      <c r="Y45" s="76"/>
    </row>
    <row r="46" spans="2:25" ht="11.25"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76"/>
      <c r="M46" s="76"/>
      <c r="N46" s="77"/>
      <c r="O46" s="77"/>
      <c r="P46" s="13"/>
      <c r="Q46" s="13"/>
      <c r="R46" s="13"/>
      <c r="S46" s="13"/>
      <c r="T46" s="13"/>
      <c r="U46" s="14"/>
      <c r="V46" s="14"/>
      <c r="W46" s="14"/>
      <c r="X46" s="76"/>
      <c r="Y46" s="76"/>
    </row>
    <row r="47" spans="2:25" ht="11.25">
      <c r="B47" s="15"/>
      <c r="C47" s="32"/>
      <c r="D47" s="14"/>
      <c r="E47" s="14"/>
      <c r="F47" s="14"/>
      <c r="G47" s="14"/>
      <c r="H47" s="14"/>
      <c r="I47" s="14"/>
      <c r="J47" s="14"/>
      <c r="K47" s="14"/>
      <c r="L47" s="76"/>
      <c r="M47" s="88"/>
      <c r="N47" s="77"/>
      <c r="O47" s="77"/>
      <c r="P47" s="13"/>
      <c r="Q47" s="13"/>
      <c r="R47" s="13"/>
      <c r="S47" s="13"/>
      <c r="T47" s="13"/>
      <c r="U47" s="14"/>
      <c r="V47" s="14"/>
      <c r="W47" s="14"/>
      <c r="X47" s="76"/>
      <c r="Y47" s="76"/>
    </row>
    <row r="48" spans="2:24" ht="11.25">
      <c r="B48" s="15"/>
      <c r="C48" s="15"/>
      <c r="D48" s="14" t="e">
        <f>#REF!+#REF!+D12</f>
        <v>#REF!</v>
      </c>
      <c r="E48" s="14" t="e">
        <f>#REF!+#REF!+E12</f>
        <v>#REF!</v>
      </c>
      <c r="F48" s="14" t="e">
        <f>#REF!+#REF!+F12</f>
        <v>#REF!</v>
      </c>
      <c r="G48" s="14" t="e">
        <f>#REF!+#REF!+G12</f>
        <v>#REF!</v>
      </c>
      <c r="H48" s="14" t="e">
        <f>#REF!+#REF!+H12</f>
        <v>#REF!</v>
      </c>
      <c r="I48" s="14"/>
      <c r="J48" s="14"/>
      <c r="K48" s="14"/>
      <c r="L48" s="14"/>
      <c r="M48" s="76"/>
      <c r="N48" s="164"/>
      <c r="O48" s="164"/>
      <c r="P48" s="14" t="e">
        <f>#REF!+P40+P12</f>
        <v>#REF!</v>
      </c>
      <c r="Q48" s="14" t="e">
        <f>#REF!+Q40+Q12</f>
        <v>#REF!</v>
      </c>
      <c r="R48" s="14" t="e">
        <f>#REF!+R40+R12</f>
        <v>#REF!</v>
      </c>
      <c r="S48" s="14" t="e">
        <f>#REF!+S40+S12</f>
        <v>#REF!</v>
      </c>
      <c r="T48" s="14" t="e">
        <f>#REF!+T40+T12</f>
        <v>#REF!</v>
      </c>
      <c r="U48" s="14"/>
      <c r="V48" s="14"/>
      <c r="W48" s="13"/>
      <c r="X48" s="14"/>
    </row>
    <row r="49" spans="3:24" ht="11.25">
      <c r="C49" s="4" t="s">
        <v>122</v>
      </c>
      <c r="M49" s="72" t="s">
        <v>124</v>
      </c>
      <c r="X49" s="5" t="s">
        <v>126</v>
      </c>
    </row>
    <row r="50" spans="3:24" ht="11.25">
      <c r="C50" s="4" t="s">
        <v>56</v>
      </c>
      <c r="M50" s="72" t="s">
        <v>123</v>
      </c>
      <c r="X50" s="5" t="s">
        <v>125</v>
      </c>
    </row>
    <row r="51" spans="12:15" ht="11.25">
      <c r="L51" s="163"/>
      <c r="M51" s="163"/>
      <c r="N51" s="163"/>
      <c r="O51" s="163"/>
    </row>
  </sheetData>
  <sheetProtection/>
  <mergeCells count="9">
    <mergeCell ref="L8:M8"/>
    <mergeCell ref="X8:Y8"/>
    <mergeCell ref="J9:K9"/>
    <mergeCell ref="L51:O51"/>
    <mergeCell ref="N48:O48"/>
    <mergeCell ref="L10:M10"/>
    <mergeCell ref="V9:W9"/>
    <mergeCell ref="N44:O44"/>
    <mergeCell ref="X10:Y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Lubicz</cp:lastModifiedBy>
  <cp:lastPrinted>2008-10-01T08:25:00Z</cp:lastPrinted>
  <dcterms:created xsi:type="dcterms:W3CDTF">1997-02-26T13:46:56Z</dcterms:created>
  <dcterms:modified xsi:type="dcterms:W3CDTF">2009-09-28T09:38:07Z</dcterms:modified>
  <cp:category/>
  <cp:version/>
  <cp:contentType/>
  <cp:contentStatus/>
</cp:coreProperties>
</file>