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8" activeTab="18"/>
  </bookViews>
  <sheets>
    <sheet name="Wykres21" sheetId="1" r:id="rId1"/>
    <sheet name="Wykres20" sheetId="2" r:id="rId2"/>
    <sheet name="Wykres19" sheetId="3" r:id="rId3"/>
    <sheet name="Wykres18" sheetId="4" r:id="rId4"/>
    <sheet name="Wykres17" sheetId="5" r:id="rId5"/>
    <sheet name="Wykres16" sheetId="6" r:id="rId6"/>
    <sheet name="Wykres15" sheetId="7" r:id="rId7"/>
    <sheet name="Wykres14" sheetId="8" r:id="rId8"/>
    <sheet name="Wykres13" sheetId="9" r:id="rId9"/>
    <sheet name="Wykres12" sheetId="10" r:id="rId10"/>
    <sheet name="Wykres11" sheetId="11" r:id="rId11"/>
    <sheet name="Wykres10" sheetId="12" r:id="rId12"/>
    <sheet name="Wykres9" sheetId="13" r:id="rId13"/>
    <sheet name="Wykres8" sheetId="14" r:id="rId14"/>
    <sheet name="Wykres7" sheetId="15" r:id="rId15"/>
    <sheet name="Wykres6" sheetId="16" r:id="rId16"/>
    <sheet name="Wykres5" sheetId="17" state="hidden" r:id="rId17"/>
    <sheet name="Wykres4" sheetId="18" state="hidden" r:id="rId18"/>
    <sheet name="Arkusz1" sheetId="19" r:id="rId19"/>
  </sheets>
  <definedNames/>
  <calcPr fullCalcOnLoad="1"/>
</workbook>
</file>

<file path=xl/sharedStrings.xml><?xml version="1.0" encoding="utf-8"?>
<sst xmlns="http://schemas.openxmlformats.org/spreadsheetml/2006/main" count="244" uniqueCount="167">
  <si>
    <t>klasyfi.</t>
  </si>
  <si>
    <t>Plan wydatków</t>
  </si>
  <si>
    <t>Wykonanie</t>
  </si>
  <si>
    <t>Źródła finansowania</t>
  </si>
  <si>
    <t>Nakłady</t>
  </si>
  <si>
    <t>budżet.</t>
  </si>
  <si>
    <t>majątkowych</t>
  </si>
  <si>
    <t xml:space="preserve">wydatków </t>
  </si>
  <si>
    <t>nie sfinansowane</t>
  </si>
  <si>
    <t>realizowanych</t>
  </si>
  <si>
    <t>Lp.</t>
  </si>
  <si>
    <t xml:space="preserve">Nazwa zadania </t>
  </si>
  <si>
    <t>środki własne</t>
  </si>
  <si>
    <t>środki</t>
  </si>
  <si>
    <t xml:space="preserve"> </t>
  </si>
  <si>
    <t>Lubicz</t>
  </si>
  <si>
    <t>WYDATKI INWESTYCYJNE I NA ZAKUPY INWESTYCYJNE</t>
  </si>
  <si>
    <t>I.</t>
  </si>
  <si>
    <t>x</t>
  </si>
  <si>
    <t>z tego:</t>
  </si>
  <si>
    <t>Razem rozdz.01010</t>
  </si>
  <si>
    <t>Razem dział 010</t>
  </si>
  <si>
    <t>Razem rozdz.60014</t>
  </si>
  <si>
    <t>600-60016-6050</t>
  </si>
  <si>
    <t>Razem rozdz.60016</t>
  </si>
  <si>
    <t>Razem dział 600</t>
  </si>
  <si>
    <t>Razem dział 700</t>
  </si>
  <si>
    <t>Razem dział 750</t>
  </si>
  <si>
    <t>758-75818-6800</t>
  </si>
  <si>
    <t>Razem rozdz.75818</t>
  </si>
  <si>
    <t>Razem dział 758</t>
  </si>
  <si>
    <t>801-80110-6050</t>
  </si>
  <si>
    <t>Razem rozdz.80110</t>
  </si>
  <si>
    <t xml:space="preserve">x </t>
  </si>
  <si>
    <t>Razem dział 801</t>
  </si>
  <si>
    <t>900-90015-6050</t>
  </si>
  <si>
    <t>Razem rozdz.90015</t>
  </si>
  <si>
    <t>Razem dział 900</t>
  </si>
  <si>
    <t>921-92109-6050</t>
  </si>
  <si>
    <t>Razem rozdz.92109</t>
  </si>
  <si>
    <t>Razem dział 921</t>
  </si>
  <si>
    <t>926-92601-6050</t>
  </si>
  <si>
    <t>Razem rozdz.92601</t>
  </si>
  <si>
    <t>926-92695-6050</t>
  </si>
  <si>
    <t>Razem rozdz.92695</t>
  </si>
  <si>
    <t>Razem dział 926</t>
  </si>
  <si>
    <t>II.</t>
  </si>
  <si>
    <t xml:space="preserve">DOTACJE NA INWESTYCJE </t>
  </si>
  <si>
    <t>Razem dział 754</t>
  </si>
  <si>
    <t>OGÓŁEM</t>
  </si>
  <si>
    <t>z Funduszu</t>
  </si>
  <si>
    <t>Sołeckiego</t>
  </si>
  <si>
    <t>*) roboty drogowe zrealizowane w latach 2010-2011, finansowane w latach 2013-2017</t>
  </si>
  <si>
    <t>***) roboty oświetleniowe zrealizowane w latach 2009-2010, finansowanie w latach 2012-2016</t>
  </si>
  <si>
    <t>010-01010-6059</t>
  </si>
  <si>
    <t>010-01010-6058</t>
  </si>
  <si>
    <t>wykupy nieruchomości</t>
  </si>
  <si>
    <t>600-60016-6060</t>
  </si>
  <si>
    <t>801-80101-6050</t>
  </si>
  <si>
    <t>Razem rozdz.80101</t>
  </si>
  <si>
    <t>801-80104-6060</t>
  </si>
  <si>
    <t>Razem rozdz.80104</t>
  </si>
  <si>
    <t>Razem rozdz.90002</t>
  </si>
  <si>
    <t xml:space="preserve">budowa oświetleń ulicznych-Gmina Lubicz </t>
  </si>
  <si>
    <t>Razem rozdz.92605</t>
  </si>
  <si>
    <t>600-60014-6300</t>
  </si>
  <si>
    <t>spłata rat zobowiązań-Gimnazjum w Grębocinie**)</t>
  </si>
  <si>
    <t>spłata rat zobowiązań-bud.oświetlenia dróg na terenie Gminy Lubicz***)</t>
  </si>
  <si>
    <t>% wykon.</t>
  </si>
  <si>
    <t>926-92695-6058</t>
  </si>
  <si>
    <t>926-92695-6059</t>
  </si>
  <si>
    <t>900-90002-6230</t>
  </si>
  <si>
    <t>**) budowa zrealizowana w latach 2001-2004, finansowanie w latach 2001-2014</t>
  </si>
  <si>
    <t>bud.kanaliz.sanit.w Gręboinie-II etap-śr. własne</t>
  </si>
  <si>
    <t>spłata rat zobowiązań - bud.dróg na terenie Gminy Lubicz*)</t>
  </si>
  <si>
    <t>Gronowo-zakup kostki brukowej i utwardzenie powierzchni parkingu przy placu zabaw (Fun.Soł.)</t>
  </si>
  <si>
    <t>bud.chodnika przy ul.Sportowej w Lubiczu Górnym</t>
  </si>
  <si>
    <t>bud.parkingu przy ul.Piaskowej w Lubiczu Górnym</t>
  </si>
  <si>
    <t>bud.drogi w Rogowie</t>
  </si>
  <si>
    <t>bud.drogi w Młyńcu Drugim, Mierzynku, Józefowie</t>
  </si>
  <si>
    <t>bud.drogi w Lubiczu Górnym ul.Polna</t>
  </si>
  <si>
    <t>wyk.projektu chodnika w Gronowie</t>
  </si>
  <si>
    <t>wyk.projektu modernizacji ul.Różanej w Lubiczu Dolnym</t>
  </si>
  <si>
    <t>modernizacja ul.Poganki w Jedwabnie</t>
  </si>
  <si>
    <t>bud.drogi do PSZOK i oczyszczalni w Nowej Wsi</t>
  </si>
  <si>
    <t>zakup przyczepy rolniczej na potrzeby ZDGMiK</t>
  </si>
  <si>
    <t>zakup kosiarki na potrzeby ZDGMiK</t>
  </si>
  <si>
    <t>700-70004-6050</t>
  </si>
  <si>
    <t>wykon.wewn.instal.kanaliz.sanit.w bud.komunal.przy ul.Toruńskiej 13 Lubicz Dolny</t>
  </si>
  <si>
    <t>Razem rozdz.70004</t>
  </si>
  <si>
    <t>budowa parkingu przy UG</t>
  </si>
  <si>
    <t>750-75023-6050</t>
  </si>
  <si>
    <t>proj.pn."Infostrada Kujaw i Pomorza-usł.w zakr.e-Administracji i Informacji Przestrzennej"</t>
  </si>
  <si>
    <t>750-75023-6069</t>
  </si>
  <si>
    <t>Razem rozdz.75023</t>
  </si>
  <si>
    <t>Grębocin-zakup sceny na potrzeby organizowania imprez</t>
  </si>
  <si>
    <t>750-75075-6060</t>
  </si>
  <si>
    <t>Grębocin-zakup sceny na potrzeby organizowania imprez (Fun.Soł.)</t>
  </si>
  <si>
    <t>Rogówko-zakup namiotu (Fun.Soł.)</t>
  </si>
  <si>
    <t>Krobia-zakup namiotu promocyjnego (Fun.Soł.)</t>
  </si>
  <si>
    <t>Nowa Wieś-zakup namiotu (Fun.Soł.)</t>
  </si>
  <si>
    <t>Razem rozdz.75075</t>
  </si>
  <si>
    <t>dofin.zakupu samochodu dla Policji</t>
  </si>
  <si>
    <t>Razem rozdz.75405</t>
  </si>
  <si>
    <t>rezerwa ogólna na inwestycje</t>
  </si>
  <si>
    <t>budowa sali gimnastycznej w Złotorii</t>
  </si>
  <si>
    <t>wymiana okien w budynku SP w Lubiczu Dolnym</t>
  </si>
  <si>
    <t>wymiana wewnętrznej instalacji elektrycznej w bud.SP w Lubiczu Górnym</t>
  </si>
  <si>
    <t>801-80104-6050</t>
  </si>
  <si>
    <t>zakup kuchni elektrycznej dla Przedszkola Publ.w Lubiczu Górnym</t>
  </si>
  <si>
    <t>bud.świetlicy w Mierzynku</t>
  </si>
  <si>
    <t>921-92109-6058</t>
  </si>
  <si>
    <t>921-92109-6059</t>
  </si>
  <si>
    <t>Rogowo-budowa boiska do piłki plażowej siatkowej (Fun.Soł.)</t>
  </si>
  <si>
    <t>budowa kompleksu sportowo-kulturalnego w Lubiczu Dolnym-Małgorzatowie</t>
  </si>
  <si>
    <t>926-92605-6058</t>
  </si>
  <si>
    <t>926-92605-6059</t>
  </si>
  <si>
    <t>Jedwabno-budowa placu rekreacji (Fun.Soł.)</t>
  </si>
  <si>
    <t>Jedwabno-budowa placu rekreacji</t>
  </si>
  <si>
    <t>budowa miejsca rekreacji i wypoczynku w Józefowie</t>
  </si>
  <si>
    <t>Krobia-zakup i montaż siłowni zewnętrznej (Fun.Soł.)</t>
  </si>
  <si>
    <t>926-92695-6060</t>
  </si>
  <si>
    <t>Lubicz Dolny-zakup i montaż siłowni zewnętrznej (Fun.Soł.)</t>
  </si>
  <si>
    <t>Lubicz Górny-zakup i montaż siłowni zewnętrznej (Fun.Soł.)</t>
  </si>
  <si>
    <t>dotacja na bud.chodnika przy dr.  pow. 2036C-Krobia-Mierzynek-Młyniec Drugi (dł.92 m)</t>
  </si>
  <si>
    <t>dotacja na usuwanie azbestu w ramach "Programu oczyszczania gminy z azbestu"</t>
  </si>
  <si>
    <t>900-90005-6230</t>
  </si>
  <si>
    <t>Razem rozdz.90005</t>
  </si>
  <si>
    <t>dotacja na dofinans.oczyszczalni przyzagrodowych</t>
  </si>
  <si>
    <t>900-90006-6230</t>
  </si>
  <si>
    <t>Razem rozdz.90006</t>
  </si>
  <si>
    <t>bud.drogi w Złotorii ul.Leśna</t>
  </si>
  <si>
    <t>bud.chodnika wzdłuż drogi wojew.nr 552 (wykup gruntu zajętego pod chodnik)</t>
  </si>
  <si>
    <t>budowa kompleksu sportowo-kulturalnego w Lubiczu Dolnym</t>
  </si>
  <si>
    <t>bud.kanaliz.sanit.w Grębocinie-I etap                 (z udziałem śr.z EFRROW)</t>
  </si>
  <si>
    <t xml:space="preserve">dotacja na dofinans.kolektorów słonecznych i pomp ciepła </t>
  </si>
  <si>
    <t>na 2014r.</t>
  </si>
  <si>
    <t>Finansowanie  wydatków majątkowych  Gminy  Lubicz  w okresie od  01.01.2014r. do 31.12.2014r.</t>
  </si>
  <si>
    <t>na 31.12.2014r.</t>
  </si>
  <si>
    <t xml:space="preserve">z budżetu Gminy </t>
  </si>
  <si>
    <t>z UE</t>
  </si>
  <si>
    <t>bud.kanaliz.sanit.w Gręboinie-III etap-śr. własne</t>
  </si>
  <si>
    <t>wyk.projektu budowy chodnika w ul.Kolejowej Lubicz Dolny (pomoc rzeczowa)</t>
  </si>
  <si>
    <t>urządzenie parkingu na dz.nr 29 ul.Warszawska Złotoria</t>
  </si>
  <si>
    <t>Złotoria-zakup namiotu promocyjnego (Fun.Soł.)</t>
  </si>
  <si>
    <t>754-75405-6170</t>
  </si>
  <si>
    <t>opracowanie projektu budynku kotłowni położonej w Złotorii</t>
  </si>
  <si>
    <t>utwardzenie placu apelowego SP Lubicz Dolny</t>
  </si>
  <si>
    <t>SP Gronowo-zakup tablicy interaktywnej</t>
  </si>
  <si>
    <t>801-80101-6060</t>
  </si>
  <si>
    <t>SP Młyniec-zakup tablicy interaktywnej z wyposażeniem</t>
  </si>
  <si>
    <t>zmiana systemu grzewczego w Przedszkolu Publ."Chatka Puchatka" w Lubiczu Górnym (przyg.projektu)</t>
  </si>
  <si>
    <t>plac zabaw przy Przedszkolu Publ.w Lubiczu Górnym</t>
  </si>
  <si>
    <t>zakup zmywarki do stołówki szkolnej (SP Złotoria)</t>
  </si>
  <si>
    <t>801-80148-6060</t>
  </si>
  <si>
    <t>Razem rozdz.80148</t>
  </si>
  <si>
    <t>instalacja c.o.w świetlicy w Rogówku</t>
  </si>
  <si>
    <t>Rogówko-zakup pieca do świetlicy wiejskiej (Fun.Soł.)</t>
  </si>
  <si>
    <t>921-92109-6060</t>
  </si>
  <si>
    <t>budowa boiska sportowego przy SP w Młyńcu Pierwszym</t>
  </si>
  <si>
    <t>dotacja na przebudowę chodnika przy drodze wojew.657 Lubicz-Złotoria (300 m)</t>
  </si>
  <si>
    <t>600-60013-6300</t>
  </si>
  <si>
    <t>dotacja na bud.chodnika przy dr. pow. 2010C-Turzno-Rogówko-Lubicz Dolny (dł.303 m)</t>
  </si>
  <si>
    <t>pomoc finans.dla Powiatu Tor.na realiz.zad."Poprawa bezpieczeństwa na drogach publicznych poprzez wybud.dróg rowerowych-droga Toruń-Złotoria-Osiek-II et."</t>
  </si>
  <si>
    <t>Razem rozdz.60013</t>
  </si>
  <si>
    <t>bud.świetlicy w Krobii</t>
  </si>
  <si>
    <t>926-92605-6050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</si>
</sst>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00\ _z_ł_-;\-* #,##0.0000\ _z_ł_-;_-* \-??\ _z_ł_-;_-@_-"/>
    <numFmt numFmtId="166" formatCode="d/mm/yyyy"/>
    <numFmt numFmtId="167" formatCode="0.00;[Red]0.00"/>
    <numFmt numFmtId="168" formatCode="_-* #,##0.000\ _z_ł_-;\-* #,##0.000\ _z_ł_-;_-* \-??\ _z_ł_-;_-@_-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i/>
      <sz val="12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sz val="10"/>
      <color indexed="8"/>
      <name val="Arial CE"/>
      <family val="0"/>
    </font>
    <font>
      <i/>
      <sz val="8"/>
      <color indexed="22"/>
      <name val="Arial CE"/>
      <family val="0"/>
    </font>
    <font>
      <i/>
      <sz val="8"/>
      <color indexed="8"/>
      <name val="Arial CE"/>
      <family val="0"/>
    </font>
    <font>
      <i/>
      <sz val="10"/>
      <name val="Arial CE"/>
      <family val="0"/>
    </font>
    <font>
      <sz val="8"/>
      <color indexed="22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shrinkToFit="1"/>
    </xf>
    <xf numFmtId="0" fontId="0" fillId="0" borderId="13" xfId="0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64" fontId="20" fillId="0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165" fontId="21" fillId="0" borderId="10" xfId="42" applyNumberFormat="1" applyFont="1" applyFill="1" applyBorder="1" applyAlignment="1" applyProtection="1">
      <alignment horizontal="center"/>
      <protection/>
    </xf>
    <xf numFmtId="164" fontId="21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64" fontId="22" fillId="0" borderId="10" xfId="42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20" fillId="0" borderId="10" xfId="42" applyNumberFormat="1" applyFont="1" applyFill="1" applyBorder="1" applyAlignment="1" applyProtection="1">
      <alignment horizontal="center"/>
      <protection/>
    </xf>
    <xf numFmtId="0" fontId="21" fillId="0" borderId="15" xfId="0" applyFont="1" applyBorder="1" applyAlignment="1">
      <alignment horizontal="center"/>
    </xf>
    <xf numFmtId="0" fontId="23" fillId="0" borderId="16" xfId="0" applyFont="1" applyBorder="1" applyAlignment="1">
      <alignment/>
    </xf>
    <xf numFmtId="164" fontId="21" fillId="0" borderId="15" xfId="42" applyNumberFormat="1" applyFont="1" applyFill="1" applyBorder="1" applyAlignment="1" applyProtection="1">
      <alignment/>
      <protection/>
    </xf>
    <xf numFmtId="164" fontId="21" fillId="0" borderId="15" xfId="42" applyNumberFormat="1" applyFont="1" applyFill="1" applyBorder="1" applyAlignment="1" applyProtection="1">
      <alignment horizontal="right"/>
      <protection/>
    </xf>
    <xf numFmtId="0" fontId="24" fillId="0" borderId="13" xfId="0" applyFont="1" applyBorder="1" applyAlignment="1">
      <alignment vertical="center" wrapText="1"/>
    </xf>
    <xf numFmtId="164" fontId="20" fillId="0" borderId="17" xfId="42" applyNumberFormat="1" applyFont="1" applyFill="1" applyBorder="1" applyAlignment="1" applyProtection="1">
      <alignment horizontal="center" vertical="center" wrapText="1"/>
      <protection/>
    </xf>
    <xf numFmtId="164" fontId="20" fillId="0" borderId="17" xfId="42" applyNumberFormat="1" applyFont="1" applyFill="1" applyBorder="1" applyAlignment="1" applyProtection="1">
      <alignment vertical="center"/>
      <protection/>
    </xf>
    <xf numFmtId="164" fontId="20" fillId="0" borderId="13" xfId="42" applyNumberFormat="1" applyFont="1" applyFill="1" applyBorder="1" applyAlignment="1" applyProtection="1">
      <alignment horizontal="right" vertical="center"/>
      <protection/>
    </xf>
    <xf numFmtId="0" fontId="25" fillId="20" borderId="16" xfId="0" applyFont="1" applyFill="1" applyBorder="1" applyAlignment="1">
      <alignment horizontal="center"/>
    </xf>
    <xf numFmtId="164" fontId="22" fillId="20" borderId="15" xfId="42" applyNumberFormat="1" applyFont="1" applyFill="1" applyBorder="1" applyAlignment="1" applyProtection="1">
      <alignment horizontal="center"/>
      <protection/>
    </xf>
    <xf numFmtId="164" fontId="22" fillId="20" borderId="15" xfId="42" applyNumberFormat="1" applyFont="1" applyFill="1" applyBorder="1" applyAlignment="1" applyProtection="1">
      <alignment/>
      <protection/>
    </xf>
    <xf numFmtId="164" fontId="22" fillId="20" borderId="13" xfId="42" applyNumberFormat="1" applyFont="1" applyFill="1" applyBorder="1" applyAlignment="1" applyProtection="1">
      <alignment horizontal="center"/>
      <protection/>
    </xf>
    <xf numFmtId="164" fontId="22" fillId="20" borderId="13" xfId="42" applyNumberFormat="1" applyFont="1" applyFill="1" applyBorder="1" applyAlignment="1" applyProtection="1">
      <alignment/>
      <protection/>
    </xf>
    <xf numFmtId="0" fontId="24" fillId="0" borderId="16" xfId="0" applyFont="1" applyFill="1" applyBorder="1" applyAlignment="1">
      <alignment horizontal="left" vertical="center" wrapText="1"/>
    </xf>
    <xf numFmtId="164" fontId="20" fillId="0" borderId="15" xfId="42" applyNumberFormat="1" applyFont="1" applyFill="1" applyBorder="1" applyAlignment="1" applyProtection="1">
      <alignment vertical="center"/>
      <protection/>
    </xf>
    <xf numFmtId="164" fontId="20" fillId="0" borderId="18" xfId="42" applyNumberFormat="1" applyFont="1" applyFill="1" applyBorder="1" applyAlignment="1" applyProtection="1">
      <alignment vertical="center"/>
      <protection/>
    </xf>
    <xf numFmtId="165" fontId="20" fillId="0" borderId="18" xfId="42" applyNumberFormat="1" applyFont="1" applyFill="1" applyBorder="1" applyAlignment="1" applyProtection="1">
      <alignment vertical="center"/>
      <protection/>
    </xf>
    <xf numFmtId="0" fontId="24" fillId="0" borderId="13" xfId="0" applyFont="1" applyBorder="1" applyAlignment="1">
      <alignment horizontal="left" vertical="center" wrapText="1"/>
    </xf>
    <xf numFmtId="164" fontId="20" fillId="0" borderId="13" xfId="42" applyNumberFormat="1" applyFont="1" applyFill="1" applyBorder="1" applyAlignment="1" applyProtection="1">
      <alignment vertical="center"/>
      <protection/>
    </xf>
    <xf numFmtId="164" fontId="22" fillId="20" borderId="19" xfId="42" applyNumberFormat="1" applyFont="1" applyFill="1" applyBorder="1" applyAlignment="1" applyProtection="1">
      <alignment/>
      <protection/>
    </xf>
    <xf numFmtId="164" fontId="20" fillId="0" borderId="15" xfId="42" applyNumberFormat="1" applyFont="1" applyFill="1" applyBorder="1" applyAlignment="1" applyProtection="1">
      <alignment horizontal="left" vertical="center"/>
      <protection/>
    </xf>
    <xf numFmtId="0" fontId="25" fillId="20" borderId="20" xfId="0" applyFont="1" applyFill="1" applyBorder="1" applyAlignment="1">
      <alignment horizontal="center"/>
    </xf>
    <xf numFmtId="164" fontId="22" fillId="20" borderId="18" xfId="42" applyNumberFormat="1" applyFont="1" applyFill="1" applyBorder="1" applyAlignment="1" applyProtection="1">
      <alignment/>
      <protection/>
    </xf>
    <xf numFmtId="0" fontId="26" fillId="20" borderId="15" xfId="0" applyFont="1" applyFill="1" applyBorder="1" applyAlignment="1">
      <alignment horizontal="center"/>
    </xf>
    <xf numFmtId="0" fontId="25" fillId="20" borderId="13" xfId="0" applyFont="1" applyFill="1" applyBorder="1" applyAlignment="1">
      <alignment horizontal="center"/>
    </xf>
    <xf numFmtId="164" fontId="20" fillId="0" borderId="15" xfId="42" applyNumberFormat="1" applyFont="1" applyFill="1" applyBorder="1" applyAlignment="1" applyProtection="1">
      <alignment horizontal="center" vertical="center"/>
      <protection/>
    </xf>
    <xf numFmtId="164" fontId="20" fillId="0" borderId="13" xfId="42" applyNumberFormat="1" applyFont="1" applyFill="1" applyBorder="1" applyAlignment="1" applyProtection="1">
      <alignment horizontal="center" vertical="center"/>
      <protection/>
    </xf>
    <xf numFmtId="164" fontId="25" fillId="20" borderId="13" xfId="42" applyNumberFormat="1" applyFont="1" applyFill="1" applyBorder="1" applyAlignment="1" applyProtection="1">
      <alignment horizontal="center"/>
      <protection/>
    </xf>
    <xf numFmtId="0" fontId="26" fillId="20" borderId="16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left" vertical="center" wrapText="1"/>
    </xf>
    <xf numFmtId="0" fontId="26" fillId="20" borderId="13" xfId="0" applyFont="1" applyFill="1" applyBorder="1" applyAlignment="1">
      <alignment horizontal="center"/>
    </xf>
    <xf numFmtId="164" fontId="20" fillId="0" borderId="13" xfId="42" applyNumberFormat="1" applyFont="1" applyFill="1" applyBorder="1" applyAlignment="1" applyProtection="1">
      <alignment horizontal="left" vertical="center"/>
      <protection/>
    </xf>
    <xf numFmtId="164" fontId="24" fillId="0" borderId="13" xfId="42" applyNumberFormat="1" applyFont="1" applyFill="1" applyBorder="1" applyAlignment="1" applyProtection="1">
      <alignment horizontal="left" vertical="center"/>
      <protection/>
    </xf>
    <xf numFmtId="0" fontId="24" fillId="0" borderId="15" xfId="0" applyFont="1" applyBorder="1" applyAlignment="1">
      <alignment horizontal="left" vertical="center" wrapText="1"/>
    </xf>
    <xf numFmtId="164" fontId="20" fillId="0" borderId="15" xfId="42" applyNumberFormat="1" applyFont="1" applyFill="1" applyBorder="1" applyAlignment="1" applyProtection="1">
      <alignment horizontal="right" vertical="center"/>
      <protection/>
    </xf>
    <xf numFmtId="0" fontId="19" fillId="0" borderId="19" xfId="0" applyFont="1" applyFill="1" applyBorder="1" applyAlignment="1">
      <alignment horizontal="left" wrapText="1"/>
    </xf>
    <xf numFmtId="164" fontId="22" fillId="0" borderId="21" xfId="42" applyNumberFormat="1" applyFont="1" applyFill="1" applyBorder="1" applyAlignment="1" applyProtection="1">
      <alignment horizontal="center"/>
      <protection/>
    </xf>
    <xf numFmtId="164" fontId="22" fillId="0" borderId="21" xfId="42" applyNumberFormat="1" applyFont="1" applyFill="1" applyBorder="1" applyAlignment="1" applyProtection="1">
      <alignment/>
      <protection/>
    </xf>
    <xf numFmtId="164" fontId="20" fillId="0" borderId="18" xfId="42" applyNumberFormat="1" applyFont="1" applyFill="1" applyBorder="1" applyAlignment="1" applyProtection="1">
      <alignment/>
      <protection/>
    </xf>
    <xf numFmtId="164" fontId="20" fillId="0" borderId="15" xfId="42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164" fontId="22" fillId="20" borderId="22" xfId="42" applyNumberFormat="1" applyFont="1" applyFill="1" applyBorder="1" applyAlignment="1" applyProtection="1">
      <alignment horizontal="center"/>
      <protection/>
    </xf>
    <xf numFmtId="164" fontId="22" fillId="20" borderId="18" xfId="42" applyNumberFormat="1" applyFont="1" applyFill="1" applyBorder="1" applyAlignment="1" applyProtection="1">
      <alignment horizontal="center"/>
      <protection/>
    </xf>
    <xf numFmtId="0" fontId="26" fillId="20" borderId="20" xfId="0" applyFont="1" applyFill="1" applyBorder="1" applyAlignment="1">
      <alignment horizontal="center"/>
    </xf>
    <xf numFmtId="164" fontId="22" fillId="24" borderId="15" xfId="0" applyNumberFormat="1" applyFont="1" applyFill="1" applyBorder="1" applyAlignment="1">
      <alignment/>
    </xf>
    <xf numFmtId="164" fontId="20" fillId="0" borderId="10" xfId="42" applyFont="1" applyFill="1" applyBorder="1" applyAlignment="1">
      <alignment horizontal="center"/>
    </xf>
    <xf numFmtId="164" fontId="20" fillId="0" borderId="10" xfId="42" applyFont="1" applyFill="1" applyBorder="1" applyAlignment="1" applyProtection="1">
      <alignment horizontal="center"/>
      <protection/>
    </xf>
    <xf numFmtId="164" fontId="20" fillId="0" borderId="15" xfId="42" applyFont="1" applyFill="1" applyBorder="1" applyAlignment="1" applyProtection="1">
      <alignment/>
      <protection/>
    </xf>
    <xf numFmtId="164" fontId="20" fillId="0" borderId="17" xfId="42" applyFont="1" applyFill="1" applyBorder="1" applyAlignment="1" applyProtection="1">
      <alignment horizontal="center" vertical="center"/>
      <protection/>
    </xf>
    <xf numFmtId="164" fontId="20" fillId="20" borderId="15" xfId="42" applyFont="1" applyFill="1" applyBorder="1" applyAlignment="1" applyProtection="1">
      <alignment/>
      <protection/>
    </xf>
    <xf numFmtId="164" fontId="20" fillId="0" borderId="18" xfId="42" applyFont="1" applyFill="1" applyBorder="1" applyAlignment="1" applyProtection="1">
      <alignment vertical="center"/>
      <protection/>
    </xf>
    <xf numFmtId="164" fontId="20" fillId="20" borderId="19" xfId="42" applyFont="1" applyFill="1" applyBorder="1" applyAlignment="1" applyProtection="1">
      <alignment/>
      <protection/>
    </xf>
    <xf numFmtId="164" fontId="20" fillId="0" borderId="13" xfId="42" applyFont="1" applyFill="1" applyBorder="1" applyAlignment="1" applyProtection="1">
      <alignment horizontal="center" vertical="center"/>
      <protection/>
    </xf>
    <xf numFmtId="164" fontId="20" fillId="0" borderId="13" xfId="42" applyFont="1" applyFill="1" applyBorder="1" applyAlignment="1" applyProtection="1">
      <alignment horizontal="left" vertical="center"/>
      <protection/>
    </xf>
    <xf numFmtId="164" fontId="20" fillId="0" borderId="15" xfId="42" applyFont="1" applyFill="1" applyBorder="1" applyAlignment="1" applyProtection="1">
      <alignment horizontal="left" vertical="center"/>
      <protection/>
    </xf>
    <xf numFmtId="164" fontId="20" fillId="0" borderId="18" xfId="42" applyFont="1" applyFill="1" applyBorder="1" applyAlignment="1" applyProtection="1">
      <alignment/>
      <protection/>
    </xf>
    <xf numFmtId="0" fontId="24" fillId="0" borderId="16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5" xfId="0" applyFont="1" applyFill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8" fillId="20" borderId="15" xfId="0" applyFont="1" applyFill="1" applyBorder="1" applyAlignment="1">
      <alignment horizontal="center"/>
    </xf>
    <xf numFmtId="0" fontId="28" fillId="20" borderId="14" xfId="0" applyFont="1" applyFill="1" applyBorder="1" applyAlignment="1">
      <alignment horizontal="center"/>
    </xf>
    <xf numFmtId="0" fontId="28" fillId="20" borderId="17" xfId="0" applyFont="1" applyFill="1" applyBorder="1" applyAlignment="1">
      <alignment horizontal="center"/>
    </xf>
    <xf numFmtId="0" fontId="28" fillId="20" borderId="19" xfId="0" applyFont="1" applyFill="1" applyBorder="1" applyAlignment="1">
      <alignment horizontal="center"/>
    </xf>
    <xf numFmtId="0" fontId="28" fillId="2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 vertical="center"/>
    </xf>
    <xf numFmtId="0" fontId="25" fillId="20" borderId="13" xfId="0" applyFont="1" applyFill="1" applyBorder="1" applyAlignment="1">
      <alignment horizontal="center"/>
    </xf>
    <xf numFmtId="0" fontId="30" fillId="24" borderId="15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4" fillId="20" borderId="13" xfId="0" applyFont="1" applyFill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20" borderId="15" xfId="0" applyFont="1" applyFill="1" applyBorder="1" applyAlignment="1">
      <alignment horizontal="center"/>
    </xf>
    <xf numFmtId="0" fontId="24" fillId="4" borderId="10" xfId="0" applyFont="1" applyFill="1" applyBorder="1" applyAlignment="1">
      <alignment horizontal="center"/>
    </xf>
    <xf numFmtId="0" fontId="24" fillId="4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left" vertical="center"/>
    </xf>
    <xf numFmtId="164" fontId="20" fillId="0" borderId="15" xfId="42" applyNumberFormat="1" applyFont="1" applyFill="1" applyBorder="1" applyAlignment="1" applyProtection="1">
      <alignment horizontal="center" vertical="center"/>
      <protection/>
    </xf>
    <xf numFmtId="164" fontId="20" fillId="0" borderId="18" xfId="42" applyNumberFormat="1" applyFont="1" applyFill="1" applyBorder="1" applyAlignment="1" applyProtection="1">
      <alignment vertical="center"/>
      <protection/>
    </xf>
    <xf numFmtId="0" fontId="31" fillId="24" borderId="15" xfId="0" applyFont="1" applyFill="1" applyBorder="1" applyAlignment="1">
      <alignment horizontal="center"/>
    </xf>
    <xf numFmtId="164" fontId="22" fillId="24" borderId="15" xfId="42" applyNumberFormat="1" applyFont="1" applyFill="1" applyBorder="1" applyAlignment="1" applyProtection="1">
      <alignment horizontal="center"/>
      <protection/>
    </xf>
    <xf numFmtId="164" fontId="22" fillId="24" borderId="18" xfId="42" applyNumberFormat="1" applyFont="1" applyFill="1" applyBorder="1" applyAlignment="1" applyProtection="1">
      <alignment/>
      <protection/>
    </xf>
    <xf numFmtId="0" fontId="25" fillId="24" borderId="15" xfId="0" applyFont="1" applyFill="1" applyBorder="1" applyAlignment="1">
      <alignment horizontal="center"/>
    </xf>
    <xf numFmtId="0" fontId="25" fillId="24" borderId="13" xfId="0" applyFont="1" applyFill="1" applyBorder="1" applyAlignment="1">
      <alignment horizontal="center"/>
    </xf>
    <xf numFmtId="164" fontId="25" fillId="24" borderId="15" xfId="42" applyNumberFormat="1" applyFont="1" applyFill="1" applyBorder="1" applyAlignment="1" applyProtection="1">
      <alignment horizontal="center"/>
      <protection/>
    </xf>
    <xf numFmtId="164" fontId="22" fillId="24" borderId="15" xfId="42" applyNumberFormat="1" applyFont="1" applyFill="1" applyBorder="1" applyAlignment="1" applyProtection="1">
      <alignment horizontal="center"/>
      <protection/>
    </xf>
    <xf numFmtId="164" fontId="20" fillId="0" borderId="15" xfId="42" applyNumberFormat="1" applyFont="1" applyFill="1" applyBorder="1" applyAlignment="1" applyProtection="1">
      <alignment horizontal="left" vertical="center"/>
      <protection/>
    </xf>
    <xf numFmtId="0" fontId="24" fillId="24" borderId="15" xfId="0" applyFont="1" applyFill="1" applyBorder="1" applyAlignment="1">
      <alignment horizontal="center"/>
    </xf>
    <xf numFmtId="164" fontId="22" fillId="24" borderId="15" xfId="42" applyNumberFormat="1" applyFont="1" applyFill="1" applyBorder="1" applyAlignment="1" applyProtection="1">
      <alignment/>
      <protection/>
    </xf>
    <xf numFmtId="0" fontId="24" fillId="0" borderId="20" xfId="0" applyFont="1" applyFill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/>
    </xf>
    <xf numFmtId="164" fontId="20" fillId="0" borderId="15" xfId="42" applyNumberFormat="1" applyFont="1" applyFill="1" applyBorder="1" applyAlignment="1" applyProtection="1">
      <alignment horizontal="center"/>
      <protection/>
    </xf>
    <xf numFmtId="164" fontId="20" fillId="0" borderId="18" xfId="42" applyNumberFormat="1" applyFont="1" applyFill="1" applyBorder="1" applyAlignment="1" applyProtection="1">
      <alignment/>
      <protection/>
    </xf>
    <xf numFmtId="0" fontId="24" fillId="0" borderId="15" xfId="0" applyFont="1" applyFill="1" applyBorder="1" applyAlignment="1">
      <alignment horizontal="left" vertical="center" wrapText="1"/>
    </xf>
    <xf numFmtId="0" fontId="24" fillId="0" borderId="19" xfId="0" applyFont="1" applyBorder="1" applyAlignment="1">
      <alignment vertical="center" wrapText="1"/>
    </xf>
    <xf numFmtId="164" fontId="22" fillId="20" borderId="10" xfId="42" applyNumberFormat="1" applyFont="1" applyFill="1" applyBorder="1" applyAlignment="1" applyProtection="1">
      <alignment/>
      <protection/>
    </xf>
    <xf numFmtId="164" fontId="20" fillId="0" borderId="18" xfId="42" applyNumberFormat="1" applyFont="1" applyFill="1" applyBorder="1" applyAlignment="1" applyProtection="1">
      <alignment horizontal="left" vertical="center"/>
      <protection/>
    </xf>
    <xf numFmtId="0" fontId="20" fillId="0" borderId="17" xfId="0" applyFont="1" applyBorder="1" applyAlignment="1">
      <alignment horizontal="center" vertical="center"/>
    </xf>
    <xf numFmtId="0" fontId="25" fillId="20" borderId="24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left" wrapText="1"/>
    </xf>
    <xf numFmtId="0" fontId="24" fillId="0" borderId="15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left" wrapText="1"/>
    </xf>
    <xf numFmtId="0" fontId="24" fillId="0" borderId="15" xfId="0" applyFont="1" applyBorder="1" applyAlignment="1">
      <alignment vertical="center" wrapText="1"/>
    </xf>
    <xf numFmtId="0" fontId="20" fillId="0" borderId="10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wrapText="1"/>
    </xf>
    <xf numFmtId="164" fontId="20" fillId="0" borderId="24" xfId="42" applyNumberFormat="1" applyFont="1" applyFill="1" applyBorder="1" applyAlignment="1" applyProtection="1">
      <alignment vertical="center"/>
      <protection/>
    </xf>
    <xf numFmtId="164" fontId="20" fillId="0" borderId="12" xfId="42" applyNumberFormat="1" applyFont="1" applyFill="1" applyBorder="1" applyAlignment="1" applyProtection="1">
      <alignment vertical="center"/>
      <protection/>
    </xf>
    <xf numFmtId="164" fontId="20" fillId="0" borderId="25" xfId="42" applyNumberFormat="1" applyFont="1" applyFill="1" applyBorder="1" applyAlignment="1" applyProtection="1">
      <alignment vertical="center"/>
      <protection/>
    </xf>
    <xf numFmtId="164" fontId="20" fillId="0" borderId="26" xfId="42" applyNumberFormat="1" applyFont="1" applyFill="1" applyBorder="1" applyAlignment="1" applyProtection="1">
      <alignment vertical="center"/>
      <protection/>
    </xf>
    <xf numFmtId="164" fontId="20" fillId="0" borderId="23" xfId="42" applyNumberFormat="1" applyFont="1" applyFill="1" applyBorder="1" applyAlignment="1" applyProtection="1">
      <alignment vertical="center"/>
      <protection/>
    </xf>
    <xf numFmtId="0" fontId="24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22" fillId="4" borderId="15" xfId="42" applyNumberFormat="1" applyFont="1" applyFill="1" applyBorder="1" applyAlignment="1" applyProtection="1">
      <alignment horizontal="center"/>
      <protection/>
    </xf>
    <xf numFmtId="164" fontId="22" fillId="4" borderId="13" xfId="42" applyNumberFormat="1" applyFont="1" applyFill="1" applyBorder="1" applyAlignment="1" applyProtection="1">
      <alignment horizontal="center"/>
      <protection/>
    </xf>
    <xf numFmtId="0" fontId="24" fillId="0" borderId="19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9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wrapText="1"/>
    </xf>
    <xf numFmtId="0" fontId="26" fillId="20" borderId="25" xfId="0" applyFont="1" applyFill="1" applyBorder="1" applyAlignment="1">
      <alignment horizontal="center"/>
    </xf>
    <xf numFmtId="0" fontId="26" fillId="20" borderId="27" xfId="0" applyFont="1" applyFill="1" applyBorder="1" applyAlignment="1">
      <alignment horizontal="center"/>
    </xf>
    <xf numFmtId="0" fontId="26" fillId="20" borderId="19" xfId="0" applyFont="1" applyFill="1" applyBorder="1" applyAlignment="1">
      <alignment horizontal="center"/>
    </xf>
    <xf numFmtId="0" fontId="26" fillId="20" borderId="15" xfId="0" applyFont="1" applyFill="1" applyBorder="1" applyAlignment="1">
      <alignment horizontal="center"/>
    </xf>
    <xf numFmtId="0" fontId="22" fillId="4" borderId="17" xfId="0" applyFont="1" applyFill="1" applyBorder="1" applyAlignment="1">
      <alignment horizontal="center"/>
    </xf>
    <xf numFmtId="0" fontId="22" fillId="4" borderId="14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75"/>
          <c:w val="0.97525"/>
          <c:h val="0.9625"/>
        </c:manualLayout>
      </c:layout>
      <c:barChart>
        <c:barDir val="col"/>
        <c:grouping val="clustered"/>
        <c:varyColors val="0"/>
        <c:axId val="37075372"/>
        <c:axId val="65242893"/>
      </c:barChart>
      <c:catAx>
        <c:axId val="370753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242893"/>
        <c:crosses val="autoZero"/>
        <c:auto val="1"/>
        <c:lblOffset val="100"/>
        <c:tickLblSkip val="1"/>
        <c:noMultiLvlLbl val="0"/>
      </c:catAx>
      <c:valAx>
        <c:axId val="6524289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075372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75"/>
          <c:w val="0.97525"/>
          <c:h val="0.9625"/>
        </c:manualLayout>
      </c:layout>
      <c:barChart>
        <c:barDir val="col"/>
        <c:grouping val="clustered"/>
        <c:varyColors val="0"/>
        <c:axId val="55957062"/>
        <c:axId val="33851511"/>
      </c:barChart>
      <c:catAx>
        <c:axId val="559570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851511"/>
        <c:crosses val="autoZero"/>
        <c:auto val="1"/>
        <c:lblOffset val="100"/>
        <c:tickLblSkip val="1"/>
        <c:noMultiLvlLbl val="0"/>
      </c:catAx>
      <c:valAx>
        <c:axId val="3385151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957062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75"/>
          <c:w val="0.97525"/>
          <c:h val="0.9625"/>
        </c:manualLayout>
      </c:layout>
      <c:barChart>
        <c:barDir val="col"/>
        <c:grouping val="clustered"/>
        <c:varyColors val="0"/>
        <c:axId val="36228144"/>
        <c:axId val="57617841"/>
      </c:barChart>
      <c:catAx>
        <c:axId val="362281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617841"/>
        <c:crosses val="autoZero"/>
        <c:auto val="1"/>
        <c:lblOffset val="100"/>
        <c:tickLblSkip val="1"/>
        <c:noMultiLvlLbl val="0"/>
      </c:catAx>
      <c:valAx>
        <c:axId val="5761784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228144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75"/>
          <c:w val="0.97525"/>
          <c:h val="0.9625"/>
        </c:manualLayout>
      </c:layout>
      <c:barChart>
        <c:barDir val="col"/>
        <c:grouping val="clustered"/>
        <c:varyColors val="0"/>
        <c:axId val="48798522"/>
        <c:axId val="36533515"/>
      </c:barChart>
      <c:catAx>
        <c:axId val="487985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533515"/>
        <c:crosses val="autoZero"/>
        <c:auto val="1"/>
        <c:lblOffset val="100"/>
        <c:tickLblSkip val="1"/>
        <c:noMultiLvlLbl val="0"/>
      </c:catAx>
      <c:valAx>
        <c:axId val="3653351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798522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75"/>
          <c:w val="0.97525"/>
          <c:h val="0.9625"/>
        </c:manualLayout>
      </c:layout>
      <c:barChart>
        <c:barDir val="col"/>
        <c:grouping val="clustered"/>
        <c:varyColors val="0"/>
        <c:axId val="60366180"/>
        <c:axId val="6424709"/>
      </c:barChart>
      <c:catAx>
        <c:axId val="603661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24709"/>
        <c:crosses val="autoZero"/>
        <c:auto val="1"/>
        <c:lblOffset val="100"/>
        <c:tickLblSkip val="1"/>
        <c:noMultiLvlLbl val="0"/>
      </c:catAx>
      <c:valAx>
        <c:axId val="642470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366180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75"/>
          <c:w val="0.97525"/>
          <c:h val="0.9625"/>
        </c:manualLayout>
      </c:layout>
      <c:barChart>
        <c:barDir val="col"/>
        <c:grouping val="clustered"/>
        <c:varyColors val="0"/>
        <c:axId val="57822382"/>
        <c:axId val="50639391"/>
      </c:barChart>
      <c:catAx>
        <c:axId val="578223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639391"/>
        <c:crosses val="autoZero"/>
        <c:auto val="1"/>
        <c:lblOffset val="100"/>
        <c:tickLblSkip val="1"/>
        <c:noMultiLvlLbl val="0"/>
      </c:catAx>
      <c:valAx>
        <c:axId val="5063939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822382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75"/>
          <c:w val="0.97525"/>
          <c:h val="0.9625"/>
        </c:manualLayout>
      </c:layout>
      <c:barChart>
        <c:barDir val="col"/>
        <c:grouping val="clustered"/>
        <c:varyColors val="0"/>
        <c:axId val="53101336"/>
        <c:axId val="8149977"/>
      </c:barChart>
      <c:catAx>
        <c:axId val="531013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149977"/>
        <c:crosses val="autoZero"/>
        <c:auto val="1"/>
        <c:lblOffset val="100"/>
        <c:tickLblSkip val="1"/>
        <c:noMultiLvlLbl val="0"/>
      </c:catAx>
      <c:valAx>
        <c:axId val="814997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101336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75"/>
          <c:w val="0.97525"/>
          <c:h val="0.9625"/>
        </c:manualLayout>
      </c:layout>
      <c:barChart>
        <c:barDir val="col"/>
        <c:grouping val="clustered"/>
        <c:varyColors val="0"/>
        <c:axId val="6240930"/>
        <c:axId val="56168371"/>
      </c:barChart>
      <c:catAx>
        <c:axId val="62409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168371"/>
        <c:crosses val="autoZero"/>
        <c:auto val="1"/>
        <c:lblOffset val="100"/>
        <c:tickLblSkip val="1"/>
        <c:noMultiLvlLbl val="0"/>
      </c:catAx>
      <c:valAx>
        <c:axId val="5616837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40930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75"/>
          <c:w val="0.97525"/>
          <c:h val="0.9625"/>
        </c:manualLayout>
      </c:layout>
      <c:barChart>
        <c:barDir val="col"/>
        <c:grouping val="clustered"/>
        <c:varyColors val="0"/>
        <c:axId val="35753292"/>
        <c:axId val="53344173"/>
      </c:barChart>
      <c:catAx>
        <c:axId val="357532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344173"/>
        <c:crosses val="autoZero"/>
        <c:auto val="1"/>
        <c:lblOffset val="100"/>
        <c:tickLblSkip val="1"/>
        <c:noMultiLvlLbl val="0"/>
      </c:catAx>
      <c:valAx>
        <c:axId val="5334417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753292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75"/>
          <c:w val="0.97525"/>
          <c:h val="0.9625"/>
        </c:manualLayout>
      </c:layout>
      <c:barChart>
        <c:barDir val="col"/>
        <c:grouping val="clustered"/>
        <c:varyColors val="0"/>
        <c:axId val="10335510"/>
        <c:axId val="25910727"/>
      </c:barChart>
      <c:catAx>
        <c:axId val="103355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910727"/>
        <c:crosses val="autoZero"/>
        <c:auto val="1"/>
        <c:lblOffset val="100"/>
        <c:tickLblSkip val="1"/>
        <c:noMultiLvlLbl val="0"/>
      </c:catAx>
      <c:valAx>
        <c:axId val="2591072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335510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75"/>
          <c:w val="0.97525"/>
          <c:h val="0.9625"/>
        </c:manualLayout>
      </c:layout>
      <c:barChart>
        <c:barDir val="col"/>
        <c:grouping val="clustered"/>
        <c:varyColors val="0"/>
        <c:axId val="50315126"/>
        <c:axId val="50182951"/>
      </c:barChart>
      <c:catAx>
        <c:axId val="503151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182951"/>
        <c:crosses val="autoZero"/>
        <c:auto val="1"/>
        <c:lblOffset val="100"/>
        <c:tickLblSkip val="1"/>
        <c:noMultiLvlLbl val="0"/>
      </c:catAx>
      <c:valAx>
        <c:axId val="5018295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315126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75"/>
          <c:w val="0.97525"/>
          <c:h val="0.9625"/>
        </c:manualLayout>
      </c:layout>
      <c:barChart>
        <c:barDir val="col"/>
        <c:grouping val="clustered"/>
        <c:varyColors val="0"/>
        <c:axId val="48993376"/>
        <c:axId val="38287201"/>
      </c:barChart>
      <c:catAx>
        <c:axId val="489933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287201"/>
        <c:crosses val="autoZero"/>
        <c:auto val="1"/>
        <c:lblOffset val="100"/>
        <c:tickLblSkip val="1"/>
        <c:noMultiLvlLbl val="0"/>
      </c:catAx>
      <c:valAx>
        <c:axId val="3828720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993376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75"/>
          <c:w val="0.97525"/>
          <c:h val="0.9625"/>
        </c:manualLayout>
      </c:layout>
      <c:barChart>
        <c:barDir val="col"/>
        <c:grouping val="clustered"/>
        <c:varyColors val="0"/>
        <c:axId val="9040490"/>
        <c:axId val="14255547"/>
      </c:barChart>
      <c:catAx>
        <c:axId val="90404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255547"/>
        <c:crosses val="autoZero"/>
        <c:auto val="1"/>
        <c:lblOffset val="100"/>
        <c:tickLblSkip val="1"/>
        <c:noMultiLvlLbl val="0"/>
      </c:catAx>
      <c:valAx>
        <c:axId val="1425554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040490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75"/>
          <c:w val="0.97525"/>
          <c:h val="0.9625"/>
        </c:manualLayout>
      </c:layout>
      <c:barChart>
        <c:barDir val="col"/>
        <c:grouping val="clustered"/>
        <c:varyColors val="0"/>
        <c:axId val="61191060"/>
        <c:axId val="13848629"/>
      </c:barChart>
      <c:catAx>
        <c:axId val="611910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848629"/>
        <c:crosses val="autoZero"/>
        <c:auto val="1"/>
        <c:lblOffset val="100"/>
        <c:tickLblSkip val="1"/>
        <c:noMultiLvlLbl val="0"/>
      </c:catAx>
      <c:valAx>
        <c:axId val="1384862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191060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75"/>
          <c:w val="0.97525"/>
          <c:h val="0.9625"/>
        </c:manualLayout>
      </c:layout>
      <c:barChart>
        <c:barDir val="col"/>
        <c:grouping val="clustered"/>
        <c:varyColors val="0"/>
        <c:axId val="57528798"/>
        <c:axId val="47997135"/>
      </c:barChart>
      <c:catAx>
        <c:axId val="575287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997135"/>
        <c:crosses val="autoZero"/>
        <c:auto val="1"/>
        <c:lblOffset val="100"/>
        <c:tickLblSkip val="1"/>
        <c:noMultiLvlLbl val="0"/>
      </c:catAx>
      <c:valAx>
        <c:axId val="4799713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528798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75"/>
          <c:w val="0.97525"/>
          <c:h val="0.9625"/>
        </c:manualLayout>
      </c:layout>
      <c:barChart>
        <c:barDir val="col"/>
        <c:grouping val="clustered"/>
        <c:varyColors val="0"/>
        <c:axId val="29321032"/>
        <c:axId val="62562697"/>
      </c:barChart>
      <c:catAx>
        <c:axId val="293210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562697"/>
        <c:crosses val="autoZero"/>
        <c:auto val="1"/>
        <c:lblOffset val="100"/>
        <c:tickLblSkip val="1"/>
        <c:noMultiLvlLbl val="0"/>
      </c:catAx>
      <c:valAx>
        <c:axId val="6256269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321032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75"/>
          <c:w val="0.97525"/>
          <c:h val="0.9625"/>
        </c:manualLayout>
      </c:layout>
      <c:barChart>
        <c:barDir val="col"/>
        <c:grouping val="clustered"/>
        <c:varyColors val="0"/>
        <c:axId val="26193362"/>
        <c:axId val="34413667"/>
      </c:barChart>
      <c:catAx>
        <c:axId val="261933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413667"/>
        <c:crosses val="autoZero"/>
        <c:auto val="1"/>
        <c:lblOffset val="100"/>
        <c:tickLblSkip val="1"/>
        <c:noMultiLvlLbl val="0"/>
      </c:catAx>
      <c:valAx>
        <c:axId val="3441366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193362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75"/>
          <c:w val="0.97525"/>
          <c:h val="0.9625"/>
        </c:manualLayout>
      </c:layout>
      <c:barChart>
        <c:barDir val="col"/>
        <c:grouping val="clustered"/>
        <c:varyColors val="0"/>
        <c:axId val="41287548"/>
        <c:axId val="36043613"/>
      </c:barChart>
      <c:catAx>
        <c:axId val="412875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043613"/>
        <c:crosses val="autoZero"/>
        <c:auto val="1"/>
        <c:lblOffset val="100"/>
        <c:tickLblSkip val="1"/>
        <c:noMultiLvlLbl val="0"/>
      </c:catAx>
      <c:valAx>
        <c:axId val="3604361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287548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514350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390525" y="180975"/>
        <a:ext cx="89820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514350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390525" y="180975"/>
        <a:ext cx="89820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514350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390525" y="180975"/>
        <a:ext cx="89820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514350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390525" y="180975"/>
        <a:ext cx="89820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514350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390525" y="180975"/>
        <a:ext cx="89820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514350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390525" y="180975"/>
        <a:ext cx="89820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514350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390525" y="180975"/>
        <a:ext cx="89820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514350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390525" y="180975"/>
        <a:ext cx="89820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514350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390525" y="180975"/>
        <a:ext cx="89820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514350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390525" y="180975"/>
        <a:ext cx="89820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514350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390525" y="180975"/>
        <a:ext cx="89820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514350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390525" y="180975"/>
        <a:ext cx="89820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514350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390525" y="180975"/>
        <a:ext cx="89820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514350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390525" y="180975"/>
        <a:ext cx="89820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514350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390525" y="180975"/>
        <a:ext cx="89820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514350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390525" y="180975"/>
        <a:ext cx="89820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514350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390525" y="180975"/>
        <a:ext cx="89820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514350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390525" y="180975"/>
        <a:ext cx="89820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179"/>
  <sheetViews>
    <sheetView tabSelected="1" zoomScalePageLayoutView="0" workbookViewId="0" topLeftCell="B95">
      <selection activeCell="C96" sqref="C96"/>
    </sheetView>
  </sheetViews>
  <sheetFormatPr defaultColWidth="9.00390625" defaultRowHeight="12.75"/>
  <cols>
    <col min="1" max="1" width="3.75390625" style="0" customWidth="1"/>
    <col min="2" max="2" width="29.25390625" style="0" customWidth="1"/>
    <col min="3" max="3" width="13.00390625" style="0" customWidth="1"/>
    <col min="4" max="4" width="14.00390625" style="0" customWidth="1"/>
    <col min="5" max="5" width="13.875" style="0" customWidth="1"/>
    <col min="6" max="6" width="9.00390625" style="0" customWidth="1"/>
    <col min="7" max="7" width="14.125" style="0" customWidth="1"/>
    <col min="8" max="8" width="13.00390625" style="0" customWidth="1"/>
    <col min="9" max="9" width="12.625" style="0" customWidth="1"/>
    <col min="10" max="10" width="13.75390625" style="0" customWidth="1"/>
    <col min="11" max="11" width="12.875" style="0" customWidth="1"/>
  </cols>
  <sheetData>
    <row r="2" spans="1:10" ht="12.75">
      <c r="A2" s="140" t="s">
        <v>137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2.75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ht="12.75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ht="12.75">
      <c r="A5" s="1"/>
      <c r="B5" s="2"/>
      <c r="C5" s="3" t="s">
        <v>0</v>
      </c>
      <c r="D5" s="3" t="s">
        <v>1</v>
      </c>
      <c r="E5" s="3" t="s">
        <v>2</v>
      </c>
      <c r="F5" s="3"/>
      <c r="G5" s="141" t="s">
        <v>3</v>
      </c>
      <c r="H5" s="141"/>
      <c r="I5" s="141"/>
      <c r="J5" s="4" t="s">
        <v>4</v>
      </c>
    </row>
    <row r="6" spans="1:10" ht="12.75">
      <c r="A6" s="1"/>
      <c r="B6" s="2"/>
      <c r="C6" s="3" t="s">
        <v>5</v>
      </c>
      <c r="D6" s="3" t="s">
        <v>6</v>
      </c>
      <c r="E6" s="3" t="s">
        <v>7</v>
      </c>
      <c r="F6" s="3" t="s">
        <v>68</v>
      </c>
      <c r="G6" s="141"/>
      <c r="H6" s="141"/>
      <c r="I6" s="141"/>
      <c r="J6" s="4" t="s">
        <v>8</v>
      </c>
    </row>
    <row r="7" spans="1:10" ht="12.75" customHeight="1">
      <c r="A7" s="1"/>
      <c r="B7" s="3"/>
      <c r="C7" s="3"/>
      <c r="D7" s="3" t="s">
        <v>9</v>
      </c>
      <c r="E7" s="3" t="s">
        <v>6</v>
      </c>
      <c r="F7" s="3"/>
      <c r="G7" s="3"/>
      <c r="H7" s="3"/>
      <c r="I7" s="3"/>
      <c r="J7" s="5" t="s">
        <v>138</v>
      </c>
    </row>
    <row r="8" spans="1:10" ht="12" customHeight="1">
      <c r="A8" s="1" t="s">
        <v>10</v>
      </c>
      <c r="B8" s="3" t="s">
        <v>11</v>
      </c>
      <c r="C8" s="6"/>
      <c r="D8" s="6" t="s">
        <v>139</v>
      </c>
      <c r="E8" s="6" t="s">
        <v>138</v>
      </c>
      <c r="F8" s="6"/>
      <c r="G8" s="6" t="s">
        <v>12</v>
      </c>
      <c r="H8" s="6" t="s">
        <v>13</v>
      </c>
      <c r="I8" s="6" t="s">
        <v>13</v>
      </c>
      <c r="J8" s="5"/>
    </row>
    <row r="9" spans="1:10" ht="12.75">
      <c r="A9" s="1"/>
      <c r="B9" s="3"/>
      <c r="C9" s="5"/>
      <c r="D9" s="5" t="s">
        <v>15</v>
      </c>
      <c r="E9" s="5"/>
      <c r="F9" s="5"/>
      <c r="G9" s="5"/>
      <c r="H9" s="5" t="s">
        <v>140</v>
      </c>
      <c r="I9" s="5" t="s">
        <v>50</v>
      </c>
      <c r="J9" s="5"/>
    </row>
    <row r="10" spans="1:10" ht="12.75">
      <c r="A10" s="1"/>
      <c r="B10" s="3" t="s">
        <v>14</v>
      </c>
      <c r="C10" s="5"/>
      <c r="D10" s="5" t="s">
        <v>136</v>
      </c>
      <c r="E10" s="5"/>
      <c r="F10" s="5"/>
      <c r="G10" s="5"/>
      <c r="H10" s="5"/>
      <c r="I10" s="5" t="s">
        <v>51</v>
      </c>
      <c r="J10" s="5"/>
    </row>
    <row r="11" spans="1:10" ht="12.75">
      <c r="A11" s="1"/>
      <c r="B11" s="2"/>
      <c r="C11" s="5"/>
      <c r="D11" s="5"/>
      <c r="E11" s="5"/>
      <c r="F11" s="5"/>
      <c r="G11" s="5"/>
      <c r="H11" s="5"/>
      <c r="I11" s="5"/>
      <c r="J11" s="5"/>
    </row>
    <row r="12" spans="1:10" ht="12.75">
      <c r="A12" s="1"/>
      <c r="B12" s="2"/>
      <c r="C12" s="5"/>
      <c r="D12" s="5"/>
      <c r="E12" s="5"/>
      <c r="F12" s="5"/>
      <c r="G12" s="5"/>
      <c r="H12" s="3"/>
      <c r="I12" s="3"/>
      <c r="J12" s="82"/>
    </row>
    <row r="13" spans="1:10" ht="12.75">
      <c r="A13" s="7">
        <v>1</v>
      </c>
      <c r="B13" s="8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81">
        <v>10</v>
      </c>
    </row>
    <row r="14" spans="1:10" ht="12.75">
      <c r="A14" s="1"/>
      <c r="B14" s="10"/>
      <c r="C14" s="11"/>
      <c r="D14" s="11"/>
      <c r="E14" s="11"/>
      <c r="F14" s="68"/>
      <c r="G14" s="11"/>
      <c r="H14" s="11"/>
      <c r="I14" s="11"/>
      <c r="J14" s="12"/>
    </row>
    <row r="15" spans="1:10" ht="15" customHeight="1">
      <c r="A15" s="13"/>
      <c r="B15" s="142" t="s">
        <v>16</v>
      </c>
      <c r="C15" s="14"/>
      <c r="D15" s="14"/>
      <c r="E15" s="14"/>
      <c r="F15" s="69"/>
      <c r="G15" s="14"/>
      <c r="H15" s="14"/>
      <c r="I15" s="14"/>
      <c r="J15" s="15"/>
    </row>
    <row r="16" spans="1:10" ht="21" customHeight="1">
      <c r="A16" s="16" t="s">
        <v>17</v>
      </c>
      <c r="B16" s="142"/>
      <c r="C16" s="17" t="s">
        <v>18</v>
      </c>
      <c r="D16" s="17">
        <f>D24+D45+D49+D60+D63+D66+D82+D86+D93+D110</f>
        <v>10281986</v>
      </c>
      <c r="E16" s="17">
        <f aca="true" t="shared" si="0" ref="E16:J16">E24+E45+E49+E60+E63+E66+E82+E86+E93+E110</f>
        <v>10122260.770000001</v>
      </c>
      <c r="F16" s="17">
        <v>98.45</v>
      </c>
      <c r="G16" s="17">
        <f t="shared" si="0"/>
        <v>8787453.05</v>
      </c>
      <c r="H16" s="17">
        <f t="shared" si="0"/>
        <v>1237196</v>
      </c>
      <c r="I16" s="17">
        <f t="shared" si="0"/>
        <v>97611.72</v>
      </c>
      <c r="J16" s="17">
        <f t="shared" si="0"/>
        <v>2053288.3199999998</v>
      </c>
    </row>
    <row r="17" spans="1:10" ht="12.75">
      <c r="A17" s="18"/>
      <c r="B17" s="19" t="s">
        <v>19</v>
      </c>
      <c r="C17" s="20"/>
      <c r="D17" s="20"/>
      <c r="E17" s="20"/>
      <c r="F17" s="69"/>
      <c r="G17" s="20"/>
      <c r="H17" s="20"/>
      <c r="I17" s="20"/>
      <c r="J17" s="12"/>
    </row>
    <row r="18" spans="1:10" ht="15">
      <c r="A18" s="21"/>
      <c r="B18" s="22"/>
      <c r="C18" s="23"/>
      <c r="D18" s="23"/>
      <c r="E18" s="23"/>
      <c r="F18" s="70"/>
      <c r="G18" s="23"/>
      <c r="H18" s="23"/>
      <c r="I18" s="23"/>
      <c r="J18" s="24"/>
    </row>
    <row r="19" spans="1:10" ht="31.5" customHeight="1">
      <c r="A19" s="134">
        <v>1</v>
      </c>
      <c r="B19" s="138" t="s">
        <v>134</v>
      </c>
      <c r="C19" s="26" t="s">
        <v>55</v>
      </c>
      <c r="D19" s="27">
        <v>370671</v>
      </c>
      <c r="E19" s="27">
        <v>370671</v>
      </c>
      <c r="F19" s="71">
        <v>100</v>
      </c>
      <c r="G19" s="27">
        <v>0</v>
      </c>
      <c r="H19" s="27">
        <v>370671</v>
      </c>
      <c r="I19" s="27">
        <v>0</v>
      </c>
      <c r="J19" s="28">
        <v>0</v>
      </c>
    </row>
    <row r="20" spans="1:10" ht="33" customHeight="1">
      <c r="A20" s="135"/>
      <c r="B20" s="139"/>
      <c r="C20" s="26" t="s">
        <v>54</v>
      </c>
      <c r="D20" s="27">
        <v>2049329</v>
      </c>
      <c r="E20" s="27">
        <v>2048531.66</v>
      </c>
      <c r="F20" s="71">
        <v>99.96</v>
      </c>
      <c r="G20" s="27">
        <v>2048531.66</v>
      </c>
      <c r="H20" s="27">
        <v>0</v>
      </c>
      <c r="I20" s="27">
        <v>0</v>
      </c>
      <c r="J20" s="28">
        <v>0</v>
      </c>
    </row>
    <row r="21" spans="1:10" ht="33" customHeight="1">
      <c r="A21" s="114">
        <v>2</v>
      </c>
      <c r="B21" s="118" t="s">
        <v>73</v>
      </c>
      <c r="C21" s="26" t="s">
        <v>54</v>
      </c>
      <c r="D21" s="27">
        <v>1208420</v>
      </c>
      <c r="E21" s="27">
        <v>1203858.57</v>
      </c>
      <c r="F21" s="71">
        <v>99.62</v>
      </c>
      <c r="G21" s="27">
        <v>1203858.57</v>
      </c>
      <c r="H21" s="27">
        <v>0</v>
      </c>
      <c r="I21" s="27">
        <v>0</v>
      </c>
      <c r="J21" s="55">
        <v>0</v>
      </c>
    </row>
    <row r="22" spans="1:10" ht="33" customHeight="1">
      <c r="A22" s="121">
        <v>3</v>
      </c>
      <c r="B22" s="118" t="s">
        <v>141</v>
      </c>
      <c r="C22" s="26" t="s">
        <v>54</v>
      </c>
      <c r="D22" s="27">
        <v>394400</v>
      </c>
      <c r="E22" s="27">
        <v>393232.12</v>
      </c>
      <c r="F22" s="71">
        <v>99.7</v>
      </c>
      <c r="G22" s="27">
        <v>393232.12</v>
      </c>
      <c r="H22" s="27">
        <v>0</v>
      </c>
      <c r="I22" s="27">
        <v>0</v>
      </c>
      <c r="J22" s="55">
        <v>0</v>
      </c>
    </row>
    <row r="23" spans="1:10" ht="24" customHeight="1">
      <c r="A23" s="87"/>
      <c r="B23" s="122" t="s">
        <v>20</v>
      </c>
      <c r="C23" s="65" t="s">
        <v>18</v>
      </c>
      <c r="D23" s="31">
        <f>SUM(D19:D22)</f>
        <v>4022820</v>
      </c>
      <c r="E23" s="31">
        <f aca="true" t="shared" si="1" ref="E23:J23">SUM(E19:E22)</f>
        <v>4016293.3500000006</v>
      </c>
      <c r="F23" s="31">
        <v>99.84</v>
      </c>
      <c r="G23" s="31">
        <f t="shared" si="1"/>
        <v>3645622.35</v>
      </c>
      <c r="H23" s="31">
        <f t="shared" si="1"/>
        <v>370671</v>
      </c>
      <c r="I23" s="31">
        <f t="shared" si="1"/>
        <v>0</v>
      </c>
      <c r="J23" s="31">
        <f t="shared" si="1"/>
        <v>0</v>
      </c>
    </row>
    <row r="24" spans="1:10" ht="27.75" customHeight="1">
      <c r="A24" s="86"/>
      <c r="B24" s="143" t="s">
        <v>21</v>
      </c>
      <c r="C24" s="64" t="s">
        <v>18</v>
      </c>
      <c r="D24" s="33">
        <f aca="true" t="shared" si="2" ref="D24:J24">D23</f>
        <v>4022820</v>
      </c>
      <c r="E24" s="33">
        <f t="shared" si="2"/>
        <v>4016293.3500000006</v>
      </c>
      <c r="F24" s="33">
        <v>99.84</v>
      </c>
      <c r="G24" s="33">
        <f t="shared" si="2"/>
        <v>3645622.35</v>
      </c>
      <c r="H24" s="33">
        <f t="shared" si="2"/>
        <v>370671</v>
      </c>
      <c r="I24" s="33">
        <f t="shared" si="2"/>
        <v>0</v>
      </c>
      <c r="J24" s="33">
        <f t="shared" si="2"/>
        <v>0</v>
      </c>
    </row>
    <row r="25" spans="1:10" ht="12.75" customHeight="1" hidden="1">
      <c r="A25" s="87"/>
      <c r="B25" s="144"/>
      <c r="C25" s="65" t="s">
        <v>18</v>
      </c>
      <c r="D25" s="31">
        <f>SUM(D23)</f>
        <v>4022820</v>
      </c>
      <c r="E25" s="31" t="e">
        <f>E23+#REF!</f>
        <v>#REF!</v>
      </c>
      <c r="F25" s="72"/>
      <c r="G25" s="31" t="e">
        <f>G23+#REF!</f>
        <v>#REF!</v>
      </c>
      <c r="H25" s="31"/>
      <c r="I25" s="119" t="e">
        <f>I23+#REF!</f>
        <v>#REF!</v>
      </c>
      <c r="J25" s="31" t="e">
        <f>J23+#REF!</f>
        <v>#REF!</v>
      </c>
    </row>
    <row r="26" spans="1:10" ht="33.75" customHeight="1">
      <c r="A26" s="84">
        <v>4</v>
      </c>
      <c r="B26" s="38" t="s">
        <v>132</v>
      </c>
      <c r="C26" s="35" t="s">
        <v>23</v>
      </c>
      <c r="D26" s="36">
        <v>28000</v>
      </c>
      <c r="E26" s="36">
        <v>26963.19</v>
      </c>
      <c r="F26" s="73">
        <v>96.3</v>
      </c>
      <c r="G26" s="36">
        <v>26963.19</v>
      </c>
      <c r="H26" s="27">
        <v>0</v>
      </c>
      <c r="I26" s="129">
        <v>0</v>
      </c>
      <c r="J26" s="37">
        <v>0</v>
      </c>
    </row>
    <row r="27" spans="1:10" ht="33.75" customHeight="1">
      <c r="A27" s="84">
        <v>5</v>
      </c>
      <c r="B27" s="79" t="s">
        <v>74</v>
      </c>
      <c r="C27" s="35" t="s">
        <v>23</v>
      </c>
      <c r="D27" s="36">
        <v>120000</v>
      </c>
      <c r="E27" s="36">
        <v>120000</v>
      </c>
      <c r="F27" s="36">
        <v>100</v>
      </c>
      <c r="G27" s="36">
        <v>120000</v>
      </c>
      <c r="H27" s="36">
        <v>0</v>
      </c>
      <c r="I27" s="36">
        <v>0</v>
      </c>
      <c r="J27" s="36">
        <v>1691175.89</v>
      </c>
    </row>
    <row r="28" spans="1:10" ht="36.75" customHeight="1">
      <c r="A28" s="84">
        <v>6</v>
      </c>
      <c r="B28" s="79" t="s">
        <v>75</v>
      </c>
      <c r="C28" s="35" t="s">
        <v>23</v>
      </c>
      <c r="D28" s="36">
        <v>11500</v>
      </c>
      <c r="E28" s="36">
        <v>11474.47</v>
      </c>
      <c r="F28" s="73">
        <v>99.78</v>
      </c>
      <c r="G28" s="36">
        <v>0</v>
      </c>
      <c r="H28" s="36">
        <v>0</v>
      </c>
      <c r="I28" s="36">
        <v>11474.47</v>
      </c>
      <c r="J28" s="37">
        <v>0</v>
      </c>
    </row>
    <row r="29" spans="1:10" ht="33.75" customHeight="1">
      <c r="A29" s="84">
        <v>7</v>
      </c>
      <c r="B29" s="79" t="s">
        <v>76</v>
      </c>
      <c r="C29" s="35" t="s">
        <v>23</v>
      </c>
      <c r="D29" s="36">
        <v>149000</v>
      </c>
      <c r="E29" s="36">
        <v>148148.67</v>
      </c>
      <c r="F29" s="73">
        <v>99.43</v>
      </c>
      <c r="G29" s="36">
        <v>148148.67</v>
      </c>
      <c r="H29" s="36">
        <v>0</v>
      </c>
      <c r="I29" s="36">
        <v>0</v>
      </c>
      <c r="J29" s="37">
        <v>0</v>
      </c>
    </row>
    <row r="30" spans="1:10" ht="33.75" customHeight="1">
      <c r="A30" s="84">
        <v>8</v>
      </c>
      <c r="B30" s="79" t="s">
        <v>77</v>
      </c>
      <c r="C30" s="35" t="s">
        <v>23</v>
      </c>
      <c r="D30" s="36">
        <v>100200</v>
      </c>
      <c r="E30" s="36">
        <v>100027.17</v>
      </c>
      <c r="F30" s="73">
        <v>99.83</v>
      </c>
      <c r="G30" s="36">
        <v>100027.17</v>
      </c>
      <c r="H30" s="36">
        <v>0</v>
      </c>
      <c r="I30" s="36">
        <v>0</v>
      </c>
      <c r="J30" s="37">
        <v>0</v>
      </c>
    </row>
    <row r="31" spans="1:10" ht="33.75" customHeight="1">
      <c r="A31" s="84">
        <v>9</v>
      </c>
      <c r="B31" s="79" t="s">
        <v>78</v>
      </c>
      <c r="C31" s="35" t="s">
        <v>23</v>
      </c>
      <c r="D31" s="36">
        <v>348000</v>
      </c>
      <c r="E31" s="36">
        <v>347999.6</v>
      </c>
      <c r="F31" s="36">
        <v>100</v>
      </c>
      <c r="G31" s="36">
        <v>347999.6</v>
      </c>
      <c r="H31" s="36">
        <v>0</v>
      </c>
      <c r="I31" s="36">
        <v>0</v>
      </c>
      <c r="J31" s="37">
        <v>0</v>
      </c>
    </row>
    <row r="32" spans="1:10" ht="33.75" customHeight="1">
      <c r="A32" s="84">
        <v>10</v>
      </c>
      <c r="B32" s="79" t="s">
        <v>79</v>
      </c>
      <c r="C32" s="35" t="s">
        <v>23</v>
      </c>
      <c r="D32" s="36">
        <v>336000</v>
      </c>
      <c r="E32" s="36">
        <v>335998.98</v>
      </c>
      <c r="F32" s="36">
        <v>100</v>
      </c>
      <c r="G32" s="36">
        <v>335998.98</v>
      </c>
      <c r="H32" s="36">
        <v>0</v>
      </c>
      <c r="I32" s="36">
        <v>0</v>
      </c>
      <c r="J32" s="37">
        <v>0</v>
      </c>
    </row>
    <row r="33" spans="1:10" ht="33.75" customHeight="1">
      <c r="A33" s="84">
        <v>11</v>
      </c>
      <c r="B33" s="79" t="s">
        <v>131</v>
      </c>
      <c r="C33" s="35" t="s">
        <v>23</v>
      </c>
      <c r="D33" s="36">
        <v>351000</v>
      </c>
      <c r="E33" s="36">
        <v>350999.36</v>
      </c>
      <c r="F33" s="36">
        <v>100</v>
      </c>
      <c r="G33" s="36">
        <v>350999.36</v>
      </c>
      <c r="H33" s="36">
        <v>0</v>
      </c>
      <c r="I33" s="36">
        <v>0</v>
      </c>
      <c r="J33" s="37">
        <v>0</v>
      </c>
    </row>
    <row r="34" spans="1:10" ht="33.75" customHeight="1">
      <c r="A34" s="84">
        <v>12</v>
      </c>
      <c r="B34" s="79" t="s">
        <v>80</v>
      </c>
      <c r="C34" s="35" t="s">
        <v>23</v>
      </c>
      <c r="D34" s="36">
        <v>105000</v>
      </c>
      <c r="E34" s="36">
        <v>104770.74</v>
      </c>
      <c r="F34" s="36">
        <v>99.78</v>
      </c>
      <c r="G34" s="36">
        <v>104770.74</v>
      </c>
      <c r="H34" s="36">
        <v>0</v>
      </c>
      <c r="I34" s="36">
        <v>0</v>
      </c>
      <c r="J34" s="37">
        <v>0</v>
      </c>
    </row>
    <row r="35" spans="1:10" ht="28.5" customHeight="1">
      <c r="A35" s="84">
        <v>13</v>
      </c>
      <c r="B35" s="79" t="s">
        <v>81</v>
      </c>
      <c r="C35" s="35" t="s">
        <v>23</v>
      </c>
      <c r="D35" s="36">
        <v>7000</v>
      </c>
      <c r="E35" s="36">
        <v>5904</v>
      </c>
      <c r="F35" s="36">
        <v>84.34</v>
      </c>
      <c r="G35" s="36">
        <v>5904</v>
      </c>
      <c r="H35" s="36">
        <v>0</v>
      </c>
      <c r="I35" s="36">
        <v>0</v>
      </c>
      <c r="J35" s="37">
        <v>0</v>
      </c>
    </row>
    <row r="36" spans="1:10" ht="28.5" customHeight="1">
      <c r="A36" s="84">
        <v>14</v>
      </c>
      <c r="B36" s="79" t="s">
        <v>82</v>
      </c>
      <c r="C36" s="35" t="s">
        <v>23</v>
      </c>
      <c r="D36" s="36">
        <v>27800</v>
      </c>
      <c r="E36" s="36">
        <v>27798</v>
      </c>
      <c r="F36" s="36">
        <v>99.99</v>
      </c>
      <c r="G36" s="36">
        <v>27798</v>
      </c>
      <c r="H36" s="36">
        <v>0</v>
      </c>
      <c r="I36" s="36">
        <v>0</v>
      </c>
      <c r="J36" s="37">
        <v>0</v>
      </c>
    </row>
    <row r="37" spans="1:10" ht="43.5" customHeight="1">
      <c r="A37" s="84">
        <v>15</v>
      </c>
      <c r="B37" s="79" t="s">
        <v>142</v>
      </c>
      <c r="C37" s="35" t="s">
        <v>23</v>
      </c>
      <c r="D37" s="36">
        <v>6400</v>
      </c>
      <c r="E37" s="36">
        <v>6150</v>
      </c>
      <c r="F37" s="36">
        <v>96.09</v>
      </c>
      <c r="G37" s="36">
        <v>6150</v>
      </c>
      <c r="H37" s="36">
        <v>0</v>
      </c>
      <c r="I37" s="36">
        <v>0</v>
      </c>
      <c r="J37" s="37">
        <v>0</v>
      </c>
    </row>
    <row r="38" spans="1:10" ht="28.5" customHeight="1">
      <c r="A38" s="84">
        <v>16</v>
      </c>
      <c r="B38" s="79" t="s">
        <v>83</v>
      </c>
      <c r="C38" s="35" t="s">
        <v>23</v>
      </c>
      <c r="D38" s="36">
        <v>52000</v>
      </c>
      <c r="E38" s="36">
        <v>51580.96</v>
      </c>
      <c r="F38" s="36">
        <v>99.19</v>
      </c>
      <c r="G38" s="36">
        <v>51580.96</v>
      </c>
      <c r="H38" s="36">
        <v>0</v>
      </c>
      <c r="I38" s="36">
        <v>0</v>
      </c>
      <c r="J38" s="37">
        <v>0</v>
      </c>
    </row>
    <row r="39" spans="1:10" ht="28.5" customHeight="1">
      <c r="A39" s="84">
        <v>17</v>
      </c>
      <c r="B39" s="79" t="s">
        <v>84</v>
      </c>
      <c r="C39" s="35" t="s">
        <v>23</v>
      </c>
      <c r="D39" s="36">
        <v>24000</v>
      </c>
      <c r="E39" s="36">
        <v>23985</v>
      </c>
      <c r="F39" s="36">
        <v>99.94</v>
      </c>
      <c r="G39" s="36">
        <v>23985</v>
      </c>
      <c r="H39" s="36">
        <v>0</v>
      </c>
      <c r="I39" s="36">
        <v>0</v>
      </c>
      <c r="J39" s="37">
        <v>0</v>
      </c>
    </row>
    <row r="40" spans="1:10" ht="28.5" customHeight="1">
      <c r="A40" s="84">
        <v>18</v>
      </c>
      <c r="B40" s="79" t="s">
        <v>143</v>
      </c>
      <c r="C40" s="35" t="s">
        <v>23</v>
      </c>
      <c r="D40" s="36">
        <v>25000</v>
      </c>
      <c r="E40" s="36">
        <v>25000</v>
      </c>
      <c r="F40" s="36">
        <v>100</v>
      </c>
      <c r="G40" s="36">
        <v>25000</v>
      </c>
      <c r="H40" s="36">
        <v>0</v>
      </c>
      <c r="I40" s="36">
        <v>0</v>
      </c>
      <c r="J40" s="37">
        <v>0</v>
      </c>
    </row>
    <row r="41" spans="1:10" ht="28.5" customHeight="1">
      <c r="A41" s="84">
        <v>19</v>
      </c>
      <c r="B41" s="79" t="s">
        <v>56</v>
      </c>
      <c r="C41" s="35" t="s">
        <v>57</v>
      </c>
      <c r="D41" s="36">
        <v>239150</v>
      </c>
      <c r="E41" s="36">
        <v>226442.96</v>
      </c>
      <c r="F41" s="36">
        <v>94.69</v>
      </c>
      <c r="G41" s="36">
        <v>226442.96</v>
      </c>
      <c r="H41" s="36">
        <v>0</v>
      </c>
      <c r="I41" s="36">
        <v>0</v>
      </c>
      <c r="J41" s="37">
        <v>0</v>
      </c>
    </row>
    <row r="42" spans="1:10" ht="28.5" customHeight="1">
      <c r="A42" s="84">
        <v>20</v>
      </c>
      <c r="B42" s="79" t="s">
        <v>85</v>
      </c>
      <c r="C42" s="35" t="s">
        <v>57</v>
      </c>
      <c r="D42" s="36">
        <v>25000</v>
      </c>
      <c r="E42" s="36">
        <v>25000</v>
      </c>
      <c r="F42" s="36">
        <v>100</v>
      </c>
      <c r="G42" s="36">
        <v>25000</v>
      </c>
      <c r="H42" s="36">
        <v>0</v>
      </c>
      <c r="I42" s="36">
        <v>0</v>
      </c>
      <c r="J42" s="37">
        <v>0</v>
      </c>
    </row>
    <row r="43" spans="1:10" ht="28.5" customHeight="1">
      <c r="A43" s="84">
        <v>21</v>
      </c>
      <c r="B43" s="79" t="s">
        <v>86</v>
      </c>
      <c r="C43" s="35" t="s">
        <v>57</v>
      </c>
      <c r="D43" s="36">
        <v>30750</v>
      </c>
      <c r="E43" s="36">
        <v>30504</v>
      </c>
      <c r="F43" s="36">
        <v>99.2</v>
      </c>
      <c r="G43" s="36">
        <v>30504</v>
      </c>
      <c r="H43" s="36">
        <v>0</v>
      </c>
      <c r="I43" s="36">
        <v>0</v>
      </c>
      <c r="J43" s="37">
        <v>0</v>
      </c>
    </row>
    <row r="44" spans="1:10" ht="24" customHeight="1">
      <c r="A44" s="85"/>
      <c r="B44" s="29" t="s">
        <v>24</v>
      </c>
      <c r="C44" s="30" t="s">
        <v>18</v>
      </c>
      <c r="D44" s="31">
        <f>SUM(D26:D43)</f>
        <v>1985800</v>
      </c>
      <c r="E44" s="31">
        <f aca="true" t="shared" si="3" ref="E44:J44">SUM(E26:E43)</f>
        <v>1968747.0999999999</v>
      </c>
      <c r="F44" s="31">
        <v>99.14</v>
      </c>
      <c r="G44" s="31">
        <f t="shared" si="3"/>
        <v>1957272.6299999997</v>
      </c>
      <c r="H44" s="31">
        <f t="shared" si="3"/>
        <v>0</v>
      </c>
      <c r="I44" s="31">
        <f t="shared" si="3"/>
        <v>11474.47</v>
      </c>
      <c r="J44" s="31">
        <f t="shared" si="3"/>
        <v>1691175.89</v>
      </c>
    </row>
    <row r="45" spans="1:10" ht="24" customHeight="1">
      <c r="A45" s="85"/>
      <c r="B45" s="49" t="s">
        <v>25</v>
      </c>
      <c r="C45" s="30" t="s">
        <v>18</v>
      </c>
      <c r="D45" s="31">
        <f aca="true" t="shared" si="4" ref="D45:J45">D44</f>
        <v>1985800</v>
      </c>
      <c r="E45" s="31">
        <f t="shared" si="4"/>
        <v>1968747.0999999999</v>
      </c>
      <c r="F45" s="31">
        <v>99.14</v>
      </c>
      <c r="G45" s="31">
        <f t="shared" si="4"/>
        <v>1957272.6299999997</v>
      </c>
      <c r="H45" s="31">
        <f t="shared" si="4"/>
        <v>0</v>
      </c>
      <c r="I45" s="31">
        <f t="shared" si="4"/>
        <v>11474.47</v>
      </c>
      <c r="J45" s="31">
        <f t="shared" si="4"/>
        <v>1691175.89</v>
      </c>
    </row>
    <row r="46" spans="1:10" ht="45.75" customHeight="1">
      <c r="A46" s="83">
        <v>22</v>
      </c>
      <c r="B46" s="25" t="s">
        <v>88</v>
      </c>
      <c r="C46" s="39" t="s">
        <v>87</v>
      </c>
      <c r="D46" s="35">
        <v>25000</v>
      </c>
      <c r="E46" s="36">
        <v>22103.87</v>
      </c>
      <c r="F46" s="73">
        <v>88.42</v>
      </c>
      <c r="G46" s="36">
        <v>22103.87</v>
      </c>
      <c r="H46" s="36">
        <v>0</v>
      </c>
      <c r="I46" s="36">
        <v>0</v>
      </c>
      <c r="J46" s="37">
        <v>0</v>
      </c>
    </row>
    <row r="47" spans="1:10" ht="21" customHeight="1">
      <c r="A47" s="85">
        <v>6</v>
      </c>
      <c r="B47" s="29" t="s">
        <v>89</v>
      </c>
      <c r="C47" s="30" t="s">
        <v>18</v>
      </c>
      <c r="D47" s="31">
        <f aca="true" t="shared" si="5" ref="D47:J47">D46</f>
        <v>25000</v>
      </c>
      <c r="E47" s="31">
        <f t="shared" si="5"/>
        <v>22103.87</v>
      </c>
      <c r="F47" s="31">
        <v>88.42</v>
      </c>
      <c r="G47" s="31">
        <f t="shared" si="5"/>
        <v>22103.87</v>
      </c>
      <c r="H47" s="31">
        <f t="shared" si="5"/>
        <v>0</v>
      </c>
      <c r="I47" s="31">
        <f t="shared" si="5"/>
        <v>0</v>
      </c>
      <c r="J47" s="31">
        <f t="shared" si="5"/>
        <v>0</v>
      </c>
    </row>
    <row r="48" spans="1:10" ht="12" customHeight="1">
      <c r="A48" s="88"/>
      <c r="B48" s="145" t="s">
        <v>26</v>
      </c>
      <c r="C48" s="40"/>
      <c r="D48" s="40"/>
      <c r="E48" s="40"/>
      <c r="F48" s="74"/>
      <c r="G48" s="40"/>
      <c r="H48" s="40"/>
      <c r="I48" s="40"/>
      <c r="J48" s="40"/>
    </row>
    <row r="49" spans="1:10" ht="15" customHeight="1">
      <c r="A49" s="85"/>
      <c r="B49" s="146"/>
      <c r="C49" s="30" t="s">
        <v>18</v>
      </c>
      <c r="D49" s="31">
        <f aca="true" t="shared" si="6" ref="D49:J49">D47</f>
        <v>25000</v>
      </c>
      <c r="E49" s="31">
        <f t="shared" si="6"/>
        <v>22103.87</v>
      </c>
      <c r="F49" s="31">
        <v>88.42</v>
      </c>
      <c r="G49" s="31">
        <f t="shared" si="6"/>
        <v>22103.87</v>
      </c>
      <c r="H49" s="31">
        <f t="shared" si="6"/>
        <v>0</v>
      </c>
      <c r="I49" s="31">
        <f t="shared" si="6"/>
        <v>0</v>
      </c>
      <c r="J49" s="31">
        <f t="shared" si="6"/>
        <v>0</v>
      </c>
    </row>
    <row r="50" spans="1:10" ht="42" customHeight="1">
      <c r="A50" s="83">
        <v>23</v>
      </c>
      <c r="B50" s="34" t="s">
        <v>90</v>
      </c>
      <c r="C50" s="35" t="s">
        <v>91</v>
      </c>
      <c r="D50" s="36">
        <v>138600</v>
      </c>
      <c r="E50" s="36">
        <v>138519.64</v>
      </c>
      <c r="F50" s="73">
        <v>99.94</v>
      </c>
      <c r="G50" s="36">
        <v>138519.64</v>
      </c>
      <c r="H50" s="36">
        <v>0</v>
      </c>
      <c r="I50" s="36">
        <v>0</v>
      </c>
      <c r="J50" s="36">
        <v>0</v>
      </c>
    </row>
    <row r="51" spans="1:10" ht="42" customHeight="1">
      <c r="A51" s="84">
        <v>24</v>
      </c>
      <c r="B51" s="34" t="s">
        <v>92</v>
      </c>
      <c r="C51" s="35" t="s">
        <v>93</v>
      </c>
      <c r="D51" s="36">
        <v>20521</v>
      </c>
      <c r="E51" s="36">
        <v>1621.76</v>
      </c>
      <c r="F51" s="73">
        <v>7.9</v>
      </c>
      <c r="G51" s="36">
        <v>1621.76</v>
      </c>
      <c r="H51" s="36">
        <v>0</v>
      </c>
      <c r="I51" s="36">
        <v>0</v>
      </c>
      <c r="J51" s="36">
        <v>0</v>
      </c>
    </row>
    <row r="52" spans="1:10" ht="24" customHeight="1">
      <c r="A52" s="85"/>
      <c r="B52" s="45" t="s">
        <v>94</v>
      </c>
      <c r="C52" s="30" t="s">
        <v>18</v>
      </c>
      <c r="D52" s="31">
        <f aca="true" t="shared" si="7" ref="D52:J52">SUM(D50:D51)</f>
        <v>159121</v>
      </c>
      <c r="E52" s="31">
        <f t="shared" si="7"/>
        <v>140141.40000000002</v>
      </c>
      <c r="F52" s="31">
        <v>88.07</v>
      </c>
      <c r="G52" s="31">
        <f t="shared" si="7"/>
        <v>140141.40000000002</v>
      </c>
      <c r="H52" s="31">
        <f t="shared" si="7"/>
        <v>0</v>
      </c>
      <c r="I52" s="31">
        <f t="shared" si="7"/>
        <v>0</v>
      </c>
      <c r="J52" s="31">
        <f t="shared" si="7"/>
        <v>0</v>
      </c>
    </row>
    <row r="53" spans="1:10" ht="34.5" customHeight="1">
      <c r="A53" s="84">
        <v>25</v>
      </c>
      <c r="B53" s="117" t="s">
        <v>95</v>
      </c>
      <c r="C53" s="115" t="s">
        <v>96</v>
      </c>
      <c r="D53" s="116">
        <v>1300</v>
      </c>
      <c r="E53" s="116">
        <v>1300</v>
      </c>
      <c r="F53" s="116">
        <v>100</v>
      </c>
      <c r="G53" s="116">
        <v>1300</v>
      </c>
      <c r="H53" s="36">
        <v>0</v>
      </c>
      <c r="I53" s="36">
        <v>0</v>
      </c>
      <c r="J53" s="36">
        <v>0</v>
      </c>
    </row>
    <row r="54" spans="1:10" ht="31.5" customHeight="1">
      <c r="A54" s="84">
        <v>26</v>
      </c>
      <c r="B54" s="117" t="s">
        <v>97</v>
      </c>
      <c r="C54" s="115" t="s">
        <v>96</v>
      </c>
      <c r="D54" s="116">
        <v>4500</v>
      </c>
      <c r="E54" s="116">
        <v>4500</v>
      </c>
      <c r="F54" s="116">
        <v>100</v>
      </c>
      <c r="G54" s="36">
        <v>0</v>
      </c>
      <c r="H54" s="36">
        <v>0</v>
      </c>
      <c r="I54" s="116">
        <v>4500</v>
      </c>
      <c r="J54" s="36">
        <v>0</v>
      </c>
    </row>
    <row r="55" spans="1:10" ht="29.25" customHeight="1">
      <c r="A55" s="84">
        <v>27</v>
      </c>
      <c r="B55" s="117" t="s">
        <v>98</v>
      </c>
      <c r="C55" s="115" t="s">
        <v>96</v>
      </c>
      <c r="D55" s="116">
        <v>4000</v>
      </c>
      <c r="E55" s="116">
        <v>3830.9</v>
      </c>
      <c r="F55" s="116">
        <v>95.77</v>
      </c>
      <c r="G55" s="36">
        <v>0</v>
      </c>
      <c r="H55" s="36">
        <v>0</v>
      </c>
      <c r="I55" s="116">
        <v>3830.9</v>
      </c>
      <c r="J55" s="36">
        <v>0</v>
      </c>
    </row>
    <row r="56" spans="1:10" ht="29.25" customHeight="1">
      <c r="A56" s="84">
        <v>28</v>
      </c>
      <c r="B56" s="117" t="s">
        <v>99</v>
      </c>
      <c r="C56" s="115" t="s">
        <v>96</v>
      </c>
      <c r="D56" s="116">
        <v>4500</v>
      </c>
      <c r="E56" s="116">
        <v>3830.89</v>
      </c>
      <c r="F56" s="116">
        <v>85.13</v>
      </c>
      <c r="G56" s="36">
        <v>0</v>
      </c>
      <c r="H56" s="36">
        <v>0</v>
      </c>
      <c r="I56" s="116">
        <v>3830.89</v>
      </c>
      <c r="J56" s="36">
        <v>0</v>
      </c>
    </row>
    <row r="57" spans="1:10" ht="29.25" customHeight="1">
      <c r="A57" s="84">
        <v>29</v>
      </c>
      <c r="B57" s="117" t="s">
        <v>100</v>
      </c>
      <c r="C57" s="115" t="s">
        <v>96</v>
      </c>
      <c r="D57" s="116">
        <v>4000</v>
      </c>
      <c r="E57" s="116">
        <v>3830.9</v>
      </c>
      <c r="F57" s="116">
        <v>95.77</v>
      </c>
      <c r="G57" s="36">
        <v>0</v>
      </c>
      <c r="H57" s="36">
        <v>0</v>
      </c>
      <c r="I57" s="116">
        <v>3830.9</v>
      </c>
      <c r="J57" s="36">
        <v>0</v>
      </c>
    </row>
    <row r="58" spans="1:10" ht="29.25" customHeight="1">
      <c r="A58" s="84">
        <v>30</v>
      </c>
      <c r="B58" s="117" t="s">
        <v>144</v>
      </c>
      <c r="C58" s="115" t="s">
        <v>96</v>
      </c>
      <c r="D58" s="116">
        <v>5300</v>
      </c>
      <c r="E58" s="116">
        <v>5236.36</v>
      </c>
      <c r="F58" s="116">
        <v>98.8</v>
      </c>
      <c r="G58" s="36">
        <v>0</v>
      </c>
      <c r="H58" s="36">
        <v>0</v>
      </c>
      <c r="I58" s="116">
        <v>5236.36</v>
      </c>
      <c r="J58" s="36">
        <v>0</v>
      </c>
    </row>
    <row r="59" spans="1:10" ht="23.25" customHeight="1">
      <c r="A59" s="85"/>
      <c r="B59" s="45" t="s">
        <v>101</v>
      </c>
      <c r="C59" s="30" t="s">
        <v>18</v>
      </c>
      <c r="D59" s="31">
        <f>SUM(D53:D58)</f>
        <v>23600</v>
      </c>
      <c r="E59" s="31">
        <f aca="true" t="shared" si="8" ref="E59:J59">SUM(E53:E58)</f>
        <v>22529.05</v>
      </c>
      <c r="F59" s="31">
        <v>95.89</v>
      </c>
      <c r="G59" s="31">
        <f t="shared" si="8"/>
        <v>1300</v>
      </c>
      <c r="H59" s="31">
        <f t="shared" si="8"/>
        <v>0</v>
      </c>
      <c r="I59" s="31">
        <f t="shared" si="8"/>
        <v>21229.05</v>
      </c>
      <c r="J59" s="31">
        <f t="shared" si="8"/>
        <v>0</v>
      </c>
    </row>
    <row r="60" spans="1:10" ht="27" customHeight="1">
      <c r="A60" s="85"/>
      <c r="B60" s="44" t="s">
        <v>27</v>
      </c>
      <c r="C60" s="30" t="s">
        <v>18</v>
      </c>
      <c r="D60" s="43">
        <f aca="true" t="shared" si="9" ref="D60:J60">D52+D59</f>
        <v>182721</v>
      </c>
      <c r="E60" s="43">
        <f t="shared" si="9"/>
        <v>162670.45</v>
      </c>
      <c r="F60" s="43">
        <v>89.03</v>
      </c>
      <c r="G60" s="43">
        <f t="shared" si="9"/>
        <v>141441.40000000002</v>
      </c>
      <c r="H60" s="43">
        <f t="shared" si="9"/>
        <v>0</v>
      </c>
      <c r="I60" s="43">
        <f t="shared" si="9"/>
        <v>21229.05</v>
      </c>
      <c r="J60" s="43">
        <f t="shared" si="9"/>
        <v>0</v>
      </c>
    </row>
    <row r="61" spans="1:10" ht="36" customHeight="1">
      <c r="A61" s="84">
        <v>31</v>
      </c>
      <c r="B61" s="100" t="s">
        <v>102</v>
      </c>
      <c r="C61" s="101" t="s">
        <v>145</v>
      </c>
      <c r="D61" s="102">
        <v>18000</v>
      </c>
      <c r="E61" s="36">
        <v>18000</v>
      </c>
      <c r="F61" s="36">
        <v>100</v>
      </c>
      <c r="G61" s="36">
        <v>18000</v>
      </c>
      <c r="H61" s="36">
        <v>0</v>
      </c>
      <c r="I61" s="36">
        <v>0</v>
      </c>
      <c r="J61" s="36">
        <v>0</v>
      </c>
    </row>
    <row r="62" spans="1:10" ht="18" customHeight="1">
      <c r="A62" s="103"/>
      <c r="B62" s="45" t="s">
        <v>103</v>
      </c>
      <c r="C62" s="104" t="s">
        <v>18</v>
      </c>
      <c r="D62" s="105">
        <f>D61</f>
        <v>18000</v>
      </c>
      <c r="E62" s="105">
        <f aca="true" t="shared" si="10" ref="E62:J63">E61</f>
        <v>18000</v>
      </c>
      <c r="F62" s="105">
        <v>100</v>
      </c>
      <c r="G62" s="105">
        <f t="shared" si="10"/>
        <v>18000</v>
      </c>
      <c r="H62" s="105">
        <f t="shared" si="10"/>
        <v>0</v>
      </c>
      <c r="I62" s="105">
        <f t="shared" si="10"/>
        <v>0</v>
      </c>
      <c r="J62" s="105">
        <f t="shared" si="10"/>
        <v>0</v>
      </c>
    </row>
    <row r="63" spans="1:10" ht="27" customHeight="1">
      <c r="A63" s="103"/>
      <c r="B63" s="44" t="s">
        <v>48</v>
      </c>
      <c r="C63" s="104" t="s">
        <v>18</v>
      </c>
      <c r="D63" s="105">
        <f>D62</f>
        <v>18000</v>
      </c>
      <c r="E63" s="105">
        <f t="shared" si="10"/>
        <v>18000</v>
      </c>
      <c r="F63" s="105">
        <v>100</v>
      </c>
      <c r="G63" s="105">
        <f t="shared" si="10"/>
        <v>18000</v>
      </c>
      <c r="H63" s="105">
        <f t="shared" si="10"/>
        <v>0</v>
      </c>
      <c r="I63" s="105">
        <f t="shared" si="10"/>
        <v>0</v>
      </c>
      <c r="J63" s="105">
        <f t="shared" si="10"/>
        <v>0</v>
      </c>
    </row>
    <row r="64" spans="1:10" ht="39" customHeight="1">
      <c r="A64" s="84">
        <v>32</v>
      </c>
      <c r="B64" s="34" t="s">
        <v>104</v>
      </c>
      <c r="C64" s="46" t="s">
        <v>28</v>
      </c>
      <c r="D64" s="36">
        <v>678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</row>
    <row r="65" spans="1:10" ht="21.75" customHeight="1">
      <c r="A65" s="85"/>
      <c r="B65" s="45" t="s">
        <v>29</v>
      </c>
      <c r="C65" s="30" t="s">
        <v>18</v>
      </c>
      <c r="D65" s="31">
        <f aca="true" t="shared" si="11" ref="D65:J65">D64</f>
        <v>678</v>
      </c>
      <c r="E65" s="31">
        <f t="shared" si="11"/>
        <v>0</v>
      </c>
      <c r="F65" s="31">
        <v>0</v>
      </c>
      <c r="G65" s="31">
        <f t="shared" si="11"/>
        <v>0</v>
      </c>
      <c r="H65" s="31">
        <f t="shared" si="11"/>
        <v>0</v>
      </c>
      <c r="I65" s="31">
        <f t="shared" si="11"/>
        <v>0</v>
      </c>
      <c r="J65" s="31">
        <f t="shared" si="11"/>
        <v>0</v>
      </c>
    </row>
    <row r="66" spans="1:10" ht="30.75" customHeight="1">
      <c r="A66" s="85"/>
      <c r="B66" s="44" t="s">
        <v>30</v>
      </c>
      <c r="C66" s="30" t="s">
        <v>18</v>
      </c>
      <c r="D66" s="43">
        <f aca="true" t="shared" si="12" ref="D66:J66">+D65</f>
        <v>678</v>
      </c>
      <c r="E66" s="43">
        <f t="shared" si="12"/>
        <v>0</v>
      </c>
      <c r="F66" s="43">
        <v>0</v>
      </c>
      <c r="G66" s="43">
        <f t="shared" si="12"/>
        <v>0</v>
      </c>
      <c r="H66" s="43">
        <f t="shared" si="12"/>
        <v>0</v>
      </c>
      <c r="I66" s="43">
        <f t="shared" si="12"/>
        <v>0</v>
      </c>
      <c r="J66" s="43">
        <f t="shared" si="12"/>
        <v>0</v>
      </c>
    </row>
    <row r="67" spans="1:10" ht="30.75" customHeight="1">
      <c r="A67" s="84">
        <v>33</v>
      </c>
      <c r="B67" s="123" t="s">
        <v>146</v>
      </c>
      <c r="C67" s="46" t="s">
        <v>58</v>
      </c>
      <c r="D67" s="36">
        <v>28000</v>
      </c>
      <c r="E67" s="102">
        <v>28000</v>
      </c>
      <c r="F67" s="102">
        <v>100</v>
      </c>
      <c r="G67" s="102">
        <v>28000</v>
      </c>
      <c r="H67" s="36">
        <v>0</v>
      </c>
      <c r="I67" s="36">
        <v>0</v>
      </c>
      <c r="J67" s="36">
        <v>0</v>
      </c>
    </row>
    <row r="68" spans="1:10" ht="30.75" customHeight="1">
      <c r="A68" s="84">
        <v>34</v>
      </c>
      <c r="B68" s="34" t="s">
        <v>106</v>
      </c>
      <c r="C68" s="46" t="s">
        <v>58</v>
      </c>
      <c r="D68" s="36">
        <v>6000</v>
      </c>
      <c r="E68" s="36">
        <v>4722</v>
      </c>
      <c r="F68" s="36">
        <v>78.7</v>
      </c>
      <c r="G68" s="36">
        <v>4722</v>
      </c>
      <c r="H68" s="36">
        <v>0</v>
      </c>
      <c r="I68" s="36">
        <v>0</v>
      </c>
      <c r="J68" s="36">
        <v>0</v>
      </c>
    </row>
    <row r="69" spans="1:10" ht="30.75" customHeight="1">
      <c r="A69" s="84">
        <v>35</v>
      </c>
      <c r="B69" s="34" t="s">
        <v>107</v>
      </c>
      <c r="C69" s="46" t="s">
        <v>58</v>
      </c>
      <c r="D69" s="36">
        <v>20000</v>
      </c>
      <c r="E69" s="36">
        <v>19999.8</v>
      </c>
      <c r="F69" s="36">
        <v>100</v>
      </c>
      <c r="G69" s="36">
        <v>19999.8</v>
      </c>
      <c r="H69" s="36">
        <v>0</v>
      </c>
      <c r="I69" s="36">
        <v>0</v>
      </c>
      <c r="J69" s="36">
        <v>0</v>
      </c>
    </row>
    <row r="70" spans="1:10" ht="41.25" customHeight="1">
      <c r="A70" s="84">
        <v>36</v>
      </c>
      <c r="B70" s="34" t="s">
        <v>147</v>
      </c>
      <c r="C70" s="46" t="s">
        <v>58</v>
      </c>
      <c r="D70" s="36">
        <v>33000</v>
      </c>
      <c r="E70" s="36">
        <v>33000</v>
      </c>
      <c r="F70" s="36">
        <v>100</v>
      </c>
      <c r="G70" s="36">
        <v>33000</v>
      </c>
      <c r="H70" s="36">
        <v>0</v>
      </c>
      <c r="I70" s="36">
        <v>0</v>
      </c>
      <c r="J70" s="36">
        <v>0</v>
      </c>
    </row>
    <row r="71" spans="1:10" ht="30.75" customHeight="1">
      <c r="A71" s="84">
        <v>37</v>
      </c>
      <c r="B71" s="34" t="s">
        <v>148</v>
      </c>
      <c r="C71" s="46" t="s">
        <v>149</v>
      </c>
      <c r="D71" s="36">
        <v>13000</v>
      </c>
      <c r="E71" s="36">
        <v>12999.87</v>
      </c>
      <c r="F71" s="36">
        <v>100</v>
      </c>
      <c r="G71" s="36">
        <v>12999.87</v>
      </c>
      <c r="H71" s="36">
        <v>0</v>
      </c>
      <c r="I71" s="36">
        <v>0</v>
      </c>
      <c r="J71" s="36">
        <v>0</v>
      </c>
    </row>
    <row r="72" spans="1:10" ht="31.5" customHeight="1">
      <c r="A72" s="84">
        <v>38</v>
      </c>
      <c r="B72" s="34" t="s">
        <v>150</v>
      </c>
      <c r="C72" s="46" t="s">
        <v>149</v>
      </c>
      <c r="D72" s="36">
        <v>13000</v>
      </c>
      <c r="E72" s="36">
        <v>12999.87</v>
      </c>
      <c r="F72" s="36">
        <v>100</v>
      </c>
      <c r="G72" s="36">
        <v>12999.87</v>
      </c>
      <c r="H72" s="36">
        <v>0</v>
      </c>
      <c r="I72" s="36">
        <v>0</v>
      </c>
      <c r="J72" s="36">
        <v>0</v>
      </c>
    </row>
    <row r="73" spans="1:10" ht="22.5" customHeight="1">
      <c r="A73" s="89"/>
      <c r="B73" s="45" t="s">
        <v>59</v>
      </c>
      <c r="C73" s="32" t="s">
        <v>33</v>
      </c>
      <c r="D73" s="33">
        <f>SUM(D67:D72)</f>
        <v>113000</v>
      </c>
      <c r="E73" s="33">
        <f aca="true" t="shared" si="13" ref="E73:J73">SUM(E67:E72)</f>
        <v>111721.54</v>
      </c>
      <c r="F73" s="33">
        <v>98.87</v>
      </c>
      <c r="G73" s="33">
        <f t="shared" si="13"/>
        <v>111721.54</v>
      </c>
      <c r="H73" s="33">
        <f t="shared" si="13"/>
        <v>0</v>
      </c>
      <c r="I73" s="33">
        <f t="shared" si="13"/>
        <v>0</v>
      </c>
      <c r="J73" s="33">
        <f t="shared" si="13"/>
        <v>0</v>
      </c>
    </row>
    <row r="74" spans="1:10" ht="39.75" customHeight="1">
      <c r="A74" s="90">
        <v>39</v>
      </c>
      <c r="B74" s="50" t="s">
        <v>151</v>
      </c>
      <c r="C74" s="47" t="s">
        <v>108</v>
      </c>
      <c r="D74" s="47">
        <v>13530</v>
      </c>
      <c r="E74" s="47">
        <v>13530</v>
      </c>
      <c r="F74" s="47">
        <v>100</v>
      </c>
      <c r="G74" s="47">
        <v>13530</v>
      </c>
      <c r="H74" s="36">
        <v>0</v>
      </c>
      <c r="I74" s="36">
        <v>0</v>
      </c>
      <c r="J74" s="36">
        <v>0</v>
      </c>
    </row>
    <row r="75" spans="1:10" ht="39.75" customHeight="1">
      <c r="A75" s="90">
        <v>40</v>
      </c>
      <c r="B75" s="50" t="s">
        <v>109</v>
      </c>
      <c r="C75" s="47" t="s">
        <v>60</v>
      </c>
      <c r="D75" s="47">
        <v>7134</v>
      </c>
      <c r="E75" s="36">
        <v>7134</v>
      </c>
      <c r="F75" s="36">
        <v>100</v>
      </c>
      <c r="G75" s="36">
        <v>7134</v>
      </c>
      <c r="H75" s="36">
        <v>0</v>
      </c>
      <c r="I75" s="36">
        <v>0</v>
      </c>
      <c r="J75" s="36">
        <v>0</v>
      </c>
    </row>
    <row r="76" spans="1:10" ht="39.75" customHeight="1">
      <c r="A76" s="90">
        <v>41</v>
      </c>
      <c r="B76" s="50" t="s">
        <v>152</v>
      </c>
      <c r="C76" s="47" t="s">
        <v>60</v>
      </c>
      <c r="D76" s="47">
        <v>10000</v>
      </c>
      <c r="E76" s="36">
        <v>10000</v>
      </c>
      <c r="F76" s="36">
        <v>100</v>
      </c>
      <c r="G76" s="36">
        <v>10000</v>
      </c>
      <c r="H76" s="36">
        <v>0</v>
      </c>
      <c r="I76" s="36">
        <v>0</v>
      </c>
      <c r="J76" s="36">
        <v>0</v>
      </c>
    </row>
    <row r="77" spans="1:10" ht="27.75" customHeight="1">
      <c r="A77" s="91"/>
      <c r="B77" s="45" t="s">
        <v>61</v>
      </c>
      <c r="C77" s="48" t="s">
        <v>33</v>
      </c>
      <c r="D77" s="32">
        <f>SUM(D74:D76)</f>
        <v>30664</v>
      </c>
      <c r="E77" s="32">
        <f aca="true" t="shared" si="14" ref="E77:J77">SUM(E74:E76)</f>
        <v>30664</v>
      </c>
      <c r="F77" s="32">
        <v>100</v>
      </c>
      <c r="G77" s="32">
        <f t="shared" si="14"/>
        <v>30664</v>
      </c>
      <c r="H77" s="32">
        <f t="shared" si="14"/>
        <v>0</v>
      </c>
      <c r="I77" s="32">
        <f t="shared" si="14"/>
        <v>0</v>
      </c>
      <c r="J77" s="32">
        <f t="shared" si="14"/>
        <v>0</v>
      </c>
    </row>
    <row r="78" spans="1:10" ht="32.25" customHeight="1">
      <c r="A78" s="90">
        <v>42</v>
      </c>
      <c r="B78" s="50" t="s">
        <v>66</v>
      </c>
      <c r="C78" s="47" t="s">
        <v>31</v>
      </c>
      <c r="D78" s="47">
        <v>53222</v>
      </c>
      <c r="E78" s="36">
        <v>53221.94</v>
      </c>
      <c r="F78" s="101">
        <v>100</v>
      </c>
      <c r="G78" s="36">
        <v>53221.94</v>
      </c>
      <c r="H78" s="36">
        <v>0</v>
      </c>
      <c r="I78" s="36">
        <v>0</v>
      </c>
      <c r="J78" s="36">
        <v>0</v>
      </c>
    </row>
    <row r="79" spans="1:10" ht="23.25" customHeight="1">
      <c r="A79" s="106"/>
      <c r="B79" s="107" t="s">
        <v>32</v>
      </c>
      <c r="C79" s="108" t="s">
        <v>18</v>
      </c>
      <c r="D79" s="109">
        <f aca="true" t="shared" si="15" ref="D79:J79">D78</f>
        <v>53222</v>
      </c>
      <c r="E79" s="109">
        <f t="shared" si="15"/>
        <v>53221.94</v>
      </c>
      <c r="F79" s="109">
        <v>100</v>
      </c>
      <c r="G79" s="109">
        <f t="shared" si="15"/>
        <v>53221.94</v>
      </c>
      <c r="H79" s="109">
        <f t="shared" si="15"/>
        <v>0</v>
      </c>
      <c r="I79" s="109">
        <f t="shared" si="15"/>
        <v>0</v>
      </c>
      <c r="J79" s="109">
        <f t="shared" si="15"/>
        <v>0</v>
      </c>
    </row>
    <row r="80" spans="1:10" ht="30" customHeight="1">
      <c r="A80" s="124">
        <v>43</v>
      </c>
      <c r="B80" s="125" t="s">
        <v>153</v>
      </c>
      <c r="C80" s="115" t="s">
        <v>154</v>
      </c>
      <c r="D80" s="115">
        <v>7000</v>
      </c>
      <c r="E80" s="115">
        <v>6669.77</v>
      </c>
      <c r="F80" s="115">
        <v>95.28</v>
      </c>
      <c r="G80" s="115">
        <v>6669.77</v>
      </c>
      <c r="H80" s="36">
        <v>0</v>
      </c>
      <c r="I80" s="36">
        <v>0</v>
      </c>
      <c r="J80" s="36">
        <v>0</v>
      </c>
    </row>
    <row r="81" spans="1:10" ht="23.25" customHeight="1">
      <c r="A81" s="106"/>
      <c r="B81" s="107" t="s">
        <v>155</v>
      </c>
      <c r="C81" s="108" t="s">
        <v>18</v>
      </c>
      <c r="D81" s="109">
        <f>D80</f>
        <v>7000</v>
      </c>
      <c r="E81" s="109">
        <f aca="true" t="shared" si="16" ref="E81:J81">E80</f>
        <v>6669.77</v>
      </c>
      <c r="F81" s="109">
        <v>95.28</v>
      </c>
      <c r="G81" s="109">
        <f t="shared" si="16"/>
        <v>6669.77</v>
      </c>
      <c r="H81" s="109">
        <f t="shared" si="16"/>
        <v>0</v>
      </c>
      <c r="I81" s="109">
        <f t="shared" si="16"/>
        <v>0</v>
      </c>
      <c r="J81" s="109">
        <f t="shared" si="16"/>
        <v>0</v>
      </c>
    </row>
    <row r="82" spans="1:10" ht="26.25" customHeight="1">
      <c r="A82" s="85"/>
      <c r="B82" s="66" t="s">
        <v>34</v>
      </c>
      <c r="C82" s="30" t="s">
        <v>18</v>
      </c>
      <c r="D82" s="31">
        <f>D73+D77+D79+D81</f>
        <v>203886</v>
      </c>
      <c r="E82" s="31">
        <f aca="true" t="shared" si="17" ref="E82:J82">E73+E77+E79+E81</f>
        <v>202277.24999999997</v>
      </c>
      <c r="F82" s="31">
        <v>99.21</v>
      </c>
      <c r="G82" s="31">
        <f t="shared" si="17"/>
        <v>202277.24999999997</v>
      </c>
      <c r="H82" s="31">
        <f t="shared" si="17"/>
        <v>0</v>
      </c>
      <c r="I82" s="31">
        <f t="shared" si="17"/>
        <v>0</v>
      </c>
      <c r="J82" s="31">
        <f t="shared" si="17"/>
        <v>0</v>
      </c>
    </row>
    <row r="83" spans="1:10" ht="29.25" customHeight="1">
      <c r="A83" s="90">
        <v>44</v>
      </c>
      <c r="B83" s="50" t="s">
        <v>67</v>
      </c>
      <c r="C83" s="47" t="s">
        <v>35</v>
      </c>
      <c r="D83" s="47">
        <v>181056</v>
      </c>
      <c r="E83" s="36">
        <v>181056</v>
      </c>
      <c r="F83" s="101">
        <v>100</v>
      </c>
      <c r="G83" s="36">
        <v>181056</v>
      </c>
      <c r="H83" s="36">
        <v>0</v>
      </c>
      <c r="I83" s="36">
        <v>0</v>
      </c>
      <c r="J83" s="110">
        <v>362112.43</v>
      </c>
    </row>
    <row r="84" spans="1:10" ht="26.25" customHeight="1">
      <c r="A84" s="90">
        <v>45</v>
      </c>
      <c r="B84" s="50" t="s">
        <v>63</v>
      </c>
      <c r="C84" s="47" t="s">
        <v>35</v>
      </c>
      <c r="D84" s="47">
        <v>200000</v>
      </c>
      <c r="E84" s="36">
        <v>198849.16</v>
      </c>
      <c r="F84" s="101">
        <v>99.42</v>
      </c>
      <c r="G84" s="36">
        <v>198849.16</v>
      </c>
      <c r="H84" s="36">
        <v>0</v>
      </c>
      <c r="I84" s="36">
        <v>0</v>
      </c>
      <c r="J84" s="36">
        <v>0</v>
      </c>
    </row>
    <row r="85" spans="1:10" ht="24" customHeight="1">
      <c r="A85" s="89"/>
      <c r="B85" s="42" t="s">
        <v>36</v>
      </c>
      <c r="C85" s="32" t="s">
        <v>18</v>
      </c>
      <c r="D85" s="33">
        <f aca="true" t="shared" si="18" ref="D85:J85">D83+D84</f>
        <v>381056</v>
      </c>
      <c r="E85" s="33">
        <f t="shared" si="18"/>
        <v>379905.16000000003</v>
      </c>
      <c r="F85" s="33">
        <v>99.7</v>
      </c>
      <c r="G85" s="33">
        <f t="shared" si="18"/>
        <v>379905.16000000003</v>
      </c>
      <c r="H85" s="33">
        <f t="shared" si="18"/>
        <v>0</v>
      </c>
      <c r="I85" s="33">
        <f t="shared" si="18"/>
        <v>0</v>
      </c>
      <c r="J85" s="33">
        <f t="shared" si="18"/>
        <v>362112.43</v>
      </c>
    </row>
    <row r="86" spans="1:10" ht="27" customHeight="1">
      <c r="A86" s="92"/>
      <c r="B86" s="49" t="s">
        <v>37</v>
      </c>
      <c r="C86" s="32" t="s">
        <v>18</v>
      </c>
      <c r="D86" s="67">
        <f aca="true" t="shared" si="19" ref="D86:J86">D85</f>
        <v>381056</v>
      </c>
      <c r="E86" s="67">
        <f t="shared" si="19"/>
        <v>379905.16000000003</v>
      </c>
      <c r="F86" s="67">
        <v>99.7</v>
      </c>
      <c r="G86" s="67">
        <f t="shared" si="19"/>
        <v>379905.16000000003</v>
      </c>
      <c r="H86" s="67">
        <f t="shared" si="19"/>
        <v>0</v>
      </c>
      <c r="I86" s="67">
        <f t="shared" si="19"/>
        <v>0</v>
      </c>
      <c r="J86" s="67">
        <f t="shared" si="19"/>
        <v>362112.43</v>
      </c>
    </row>
    <row r="87" spans="1:10" ht="31.5" customHeight="1">
      <c r="A87" s="84">
        <v>46</v>
      </c>
      <c r="B87" s="54" t="s">
        <v>110</v>
      </c>
      <c r="C87" s="47" t="s">
        <v>38</v>
      </c>
      <c r="D87" s="39">
        <v>30000</v>
      </c>
      <c r="E87" s="47">
        <v>29376.88</v>
      </c>
      <c r="F87" s="47">
        <v>97.92</v>
      </c>
      <c r="G87" s="47">
        <v>29376.88</v>
      </c>
      <c r="H87" s="47">
        <v>0</v>
      </c>
      <c r="I87" s="47">
        <v>0</v>
      </c>
      <c r="J87" s="36">
        <v>0</v>
      </c>
    </row>
    <row r="88" spans="1:10" ht="27" customHeight="1">
      <c r="A88" s="134">
        <v>47</v>
      </c>
      <c r="B88" s="138" t="s">
        <v>165</v>
      </c>
      <c r="C88" s="47" t="s">
        <v>111</v>
      </c>
      <c r="D88" s="39">
        <v>500000</v>
      </c>
      <c r="E88" s="47">
        <v>500000</v>
      </c>
      <c r="F88" s="75">
        <v>100</v>
      </c>
      <c r="G88" s="47">
        <v>0</v>
      </c>
      <c r="H88" s="39">
        <v>500000</v>
      </c>
      <c r="I88" s="47">
        <v>0</v>
      </c>
      <c r="J88" s="36">
        <v>0</v>
      </c>
    </row>
    <row r="89" spans="1:10" ht="26.25" customHeight="1">
      <c r="A89" s="135"/>
      <c r="B89" s="139"/>
      <c r="C89" s="47" t="s">
        <v>112</v>
      </c>
      <c r="D89" s="39">
        <v>263150</v>
      </c>
      <c r="E89" s="47">
        <v>262551.1</v>
      </c>
      <c r="F89" s="75">
        <v>99.77</v>
      </c>
      <c r="G89" s="47">
        <v>262551.1</v>
      </c>
      <c r="H89" s="47">
        <v>0</v>
      </c>
      <c r="I89" s="47">
        <v>0</v>
      </c>
      <c r="J89" s="36">
        <v>0</v>
      </c>
    </row>
    <row r="90" spans="1:10" ht="30" customHeight="1">
      <c r="A90" s="84">
        <v>48</v>
      </c>
      <c r="B90" s="126" t="s">
        <v>156</v>
      </c>
      <c r="C90" s="47" t="s">
        <v>38</v>
      </c>
      <c r="D90" s="39">
        <v>45000</v>
      </c>
      <c r="E90" s="47">
        <v>43283.66</v>
      </c>
      <c r="F90" s="75">
        <v>96.19</v>
      </c>
      <c r="G90" s="47">
        <v>43283.66</v>
      </c>
      <c r="H90" s="47">
        <v>0</v>
      </c>
      <c r="I90" s="47">
        <v>0</v>
      </c>
      <c r="J90" s="36">
        <v>0</v>
      </c>
    </row>
    <row r="91" spans="1:10" ht="31.5" customHeight="1">
      <c r="A91" s="84">
        <v>49</v>
      </c>
      <c r="B91" s="126" t="s">
        <v>157</v>
      </c>
      <c r="C91" s="47" t="s">
        <v>158</v>
      </c>
      <c r="D91" s="39">
        <v>8028</v>
      </c>
      <c r="E91" s="47">
        <v>7990.01</v>
      </c>
      <c r="F91" s="75">
        <v>99.53</v>
      </c>
      <c r="G91" s="47">
        <v>7990.01</v>
      </c>
      <c r="H91" s="47">
        <v>0</v>
      </c>
      <c r="I91" s="47">
        <v>0</v>
      </c>
      <c r="J91" s="36">
        <v>0</v>
      </c>
    </row>
    <row r="92" spans="1:10" ht="20.25" customHeight="1">
      <c r="A92" s="94"/>
      <c r="B92" s="45" t="s">
        <v>39</v>
      </c>
      <c r="C92" s="32" t="s">
        <v>18</v>
      </c>
      <c r="D92" s="33">
        <f>SUM(D87:D91)</f>
        <v>846178</v>
      </c>
      <c r="E92" s="33">
        <f aca="true" t="shared" si="20" ref="E92:J92">SUM(E87:E91)</f>
        <v>843201.65</v>
      </c>
      <c r="F92" s="33">
        <v>99.65</v>
      </c>
      <c r="G92" s="33">
        <f t="shared" si="20"/>
        <v>343201.65</v>
      </c>
      <c r="H92" s="33">
        <f t="shared" si="20"/>
        <v>500000</v>
      </c>
      <c r="I92" s="33">
        <f t="shared" si="20"/>
        <v>0</v>
      </c>
      <c r="J92" s="33">
        <f t="shared" si="20"/>
        <v>0</v>
      </c>
    </row>
    <row r="93" spans="1:10" ht="28.5" customHeight="1">
      <c r="A93" s="94"/>
      <c r="B93" s="51" t="s">
        <v>40</v>
      </c>
      <c r="C93" s="32" t="s">
        <v>18</v>
      </c>
      <c r="D93" s="32">
        <f aca="true" t="shared" si="21" ref="D93:J93">D92</f>
        <v>846178</v>
      </c>
      <c r="E93" s="32">
        <f t="shared" si="21"/>
        <v>843201.65</v>
      </c>
      <c r="F93" s="32">
        <v>99.65</v>
      </c>
      <c r="G93" s="32">
        <f t="shared" si="21"/>
        <v>343201.65</v>
      </c>
      <c r="H93" s="32">
        <f t="shared" si="21"/>
        <v>500000</v>
      </c>
      <c r="I93" s="32">
        <f t="shared" si="21"/>
        <v>0</v>
      </c>
      <c r="J93" s="32">
        <f t="shared" si="21"/>
        <v>0</v>
      </c>
    </row>
    <row r="94" spans="1:10" ht="32.25" customHeight="1">
      <c r="A94" s="84">
        <v>50</v>
      </c>
      <c r="B94" s="54" t="s">
        <v>113</v>
      </c>
      <c r="C94" s="52" t="s">
        <v>41</v>
      </c>
      <c r="D94" s="55">
        <v>7059</v>
      </c>
      <c r="E94" s="28">
        <v>7047.9</v>
      </c>
      <c r="F94" s="75">
        <v>99.84</v>
      </c>
      <c r="G94" s="47">
        <v>0</v>
      </c>
      <c r="H94" s="47">
        <v>0</v>
      </c>
      <c r="I94" s="28">
        <v>7047.9</v>
      </c>
      <c r="J94" s="53">
        <v>0</v>
      </c>
    </row>
    <row r="95" spans="1:10" ht="22.5" customHeight="1">
      <c r="A95" s="94"/>
      <c r="B95" s="45" t="s">
        <v>42</v>
      </c>
      <c r="C95" s="30" t="s">
        <v>18</v>
      </c>
      <c r="D95" s="31">
        <f aca="true" t="shared" si="22" ref="D95:J95">D94</f>
        <v>7059</v>
      </c>
      <c r="E95" s="31">
        <f t="shared" si="22"/>
        <v>7047.9</v>
      </c>
      <c r="F95" s="31">
        <v>99.84</v>
      </c>
      <c r="G95" s="31">
        <f t="shared" si="22"/>
        <v>0</v>
      </c>
      <c r="H95" s="31">
        <f t="shared" si="22"/>
        <v>0</v>
      </c>
      <c r="I95" s="31">
        <f t="shared" si="22"/>
        <v>7047.9</v>
      </c>
      <c r="J95" s="31">
        <f t="shared" si="22"/>
        <v>0</v>
      </c>
    </row>
    <row r="96" spans="1:10" ht="34.5" customHeight="1">
      <c r="A96" s="93">
        <v>51</v>
      </c>
      <c r="B96" s="50" t="s">
        <v>114</v>
      </c>
      <c r="C96" s="41" t="s">
        <v>166</v>
      </c>
      <c r="D96" s="55">
        <v>44000</v>
      </c>
      <c r="E96" s="41">
        <v>13450.39</v>
      </c>
      <c r="F96" s="41">
        <v>30.57</v>
      </c>
      <c r="G96" s="41">
        <v>13450.39</v>
      </c>
      <c r="H96" s="41">
        <v>0</v>
      </c>
      <c r="I96" s="41">
        <v>0</v>
      </c>
      <c r="J96" s="36">
        <v>0</v>
      </c>
    </row>
    <row r="97" spans="1:10" ht="31.5" customHeight="1">
      <c r="A97" s="134">
        <v>52</v>
      </c>
      <c r="B97" s="138" t="s">
        <v>133</v>
      </c>
      <c r="C97" s="41" t="s">
        <v>115</v>
      </c>
      <c r="D97" s="55">
        <v>352525</v>
      </c>
      <c r="E97" s="41">
        <v>352525</v>
      </c>
      <c r="F97" s="41">
        <v>100</v>
      </c>
      <c r="G97" s="41">
        <v>0</v>
      </c>
      <c r="H97" s="41">
        <v>352525</v>
      </c>
      <c r="I97" s="41">
        <v>0</v>
      </c>
      <c r="J97" s="36">
        <v>0</v>
      </c>
    </row>
    <row r="98" spans="1:10" ht="31.5" customHeight="1">
      <c r="A98" s="135"/>
      <c r="B98" s="139"/>
      <c r="C98" s="41" t="s">
        <v>116</v>
      </c>
      <c r="D98" s="55">
        <v>511475</v>
      </c>
      <c r="E98" s="41">
        <v>511474.57</v>
      </c>
      <c r="F98" s="41">
        <v>100</v>
      </c>
      <c r="G98" s="41">
        <v>511474.57</v>
      </c>
      <c r="H98" s="41">
        <v>0</v>
      </c>
      <c r="I98" s="41">
        <v>0</v>
      </c>
      <c r="J98" s="36">
        <v>0</v>
      </c>
    </row>
    <row r="99" spans="1:10" ht="24" customHeight="1">
      <c r="A99" s="94"/>
      <c r="B99" s="45" t="s">
        <v>64</v>
      </c>
      <c r="C99" s="30" t="s">
        <v>18</v>
      </c>
      <c r="D99" s="31">
        <f aca="true" t="shared" si="23" ref="D99:J99">SUM(D96:D98)</f>
        <v>908000</v>
      </c>
      <c r="E99" s="31">
        <f t="shared" si="23"/>
        <v>877449.96</v>
      </c>
      <c r="F99" s="31">
        <v>96.64</v>
      </c>
      <c r="G99" s="31">
        <f t="shared" si="23"/>
        <v>524924.96</v>
      </c>
      <c r="H99" s="31">
        <f t="shared" si="23"/>
        <v>352525</v>
      </c>
      <c r="I99" s="31">
        <f t="shared" si="23"/>
        <v>0</v>
      </c>
      <c r="J99" s="31">
        <f t="shared" si="23"/>
        <v>0</v>
      </c>
    </row>
    <row r="100" spans="1:10" ht="30.75" customHeight="1">
      <c r="A100" s="93">
        <v>53</v>
      </c>
      <c r="B100" s="50" t="s">
        <v>117</v>
      </c>
      <c r="C100" s="41" t="s">
        <v>43</v>
      </c>
      <c r="D100" s="55">
        <v>11000</v>
      </c>
      <c r="E100" s="41">
        <v>11000</v>
      </c>
      <c r="F100" s="77">
        <v>100</v>
      </c>
      <c r="G100" s="41">
        <v>0</v>
      </c>
      <c r="H100" s="41">
        <v>0</v>
      </c>
      <c r="I100" s="41">
        <v>11000</v>
      </c>
      <c r="J100" s="36">
        <v>0</v>
      </c>
    </row>
    <row r="101" spans="1:10" ht="30.75" customHeight="1">
      <c r="A101" s="93">
        <v>54</v>
      </c>
      <c r="B101" s="50" t="s">
        <v>105</v>
      </c>
      <c r="C101" s="41" t="s">
        <v>43</v>
      </c>
      <c r="D101" s="55">
        <v>1090000</v>
      </c>
      <c r="E101" s="41">
        <v>1014027.37</v>
      </c>
      <c r="F101" s="77">
        <v>93.03</v>
      </c>
      <c r="G101" s="41">
        <v>1014027.37</v>
      </c>
      <c r="H101" s="41">
        <v>0</v>
      </c>
      <c r="I101" s="41">
        <v>0</v>
      </c>
      <c r="J101" s="36">
        <v>0</v>
      </c>
    </row>
    <row r="102" spans="1:10" ht="30.75" customHeight="1">
      <c r="A102" s="93">
        <v>55</v>
      </c>
      <c r="B102" s="50" t="s">
        <v>159</v>
      </c>
      <c r="C102" s="41" t="s">
        <v>43</v>
      </c>
      <c r="D102" s="55">
        <v>521200</v>
      </c>
      <c r="E102" s="41">
        <v>521087.41</v>
      </c>
      <c r="F102" s="77">
        <v>99.98</v>
      </c>
      <c r="G102" s="41">
        <v>521087.41</v>
      </c>
      <c r="H102" s="41">
        <v>0</v>
      </c>
      <c r="I102" s="41">
        <v>0</v>
      </c>
      <c r="J102" s="36">
        <v>0</v>
      </c>
    </row>
    <row r="103" spans="1:10" ht="30.75" customHeight="1">
      <c r="A103" s="93">
        <v>56</v>
      </c>
      <c r="B103" s="50" t="s">
        <v>118</v>
      </c>
      <c r="C103" s="41" t="s">
        <v>43</v>
      </c>
      <c r="D103" s="55">
        <v>6600</v>
      </c>
      <c r="E103" s="41">
        <v>6589</v>
      </c>
      <c r="F103" s="77">
        <v>99.83</v>
      </c>
      <c r="G103" s="41">
        <v>6589</v>
      </c>
      <c r="H103" s="41">
        <v>0</v>
      </c>
      <c r="I103" s="41">
        <v>0</v>
      </c>
      <c r="J103" s="130">
        <v>0</v>
      </c>
    </row>
    <row r="104" spans="1:10" ht="28.5" customHeight="1">
      <c r="A104" s="134">
        <v>57</v>
      </c>
      <c r="B104" s="138" t="s">
        <v>119</v>
      </c>
      <c r="C104" s="26" t="s">
        <v>69</v>
      </c>
      <c r="D104" s="27">
        <v>14000</v>
      </c>
      <c r="E104" s="27">
        <v>14000</v>
      </c>
      <c r="F104" s="71">
        <v>100</v>
      </c>
      <c r="G104" s="27">
        <v>0</v>
      </c>
      <c r="H104" s="27">
        <v>14000</v>
      </c>
      <c r="I104" s="27">
        <v>0</v>
      </c>
      <c r="J104" s="131">
        <v>0</v>
      </c>
    </row>
    <row r="105" spans="1:10" ht="29.25" customHeight="1">
      <c r="A105" s="135"/>
      <c r="B105" s="139"/>
      <c r="C105" s="26" t="s">
        <v>70</v>
      </c>
      <c r="D105" s="27">
        <v>11000</v>
      </c>
      <c r="E105" s="27">
        <v>11000</v>
      </c>
      <c r="F105" s="71">
        <v>100</v>
      </c>
      <c r="G105" s="27">
        <v>11000</v>
      </c>
      <c r="H105" s="27">
        <v>0</v>
      </c>
      <c r="I105" s="27">
        <v>0</v>
      </c>
      <c r="J105" s="132">
        <v>0</v>
      </c>
    </row>
    <row r="106" spans="1:10" ht="30.75" customHeight="1">
      <c r="A106" s="84">
        <v>58</v>
      </c>
      <c r="B106" s="25" t="s">
        <v>120</v>
      </c>
      <c r="C106" s="26" t="s">
        <v>121</v>
      </c>
      <c r="D106" s="27">
        <v>15000</v>
      </c>
      <c r="E106" s="27">
        <v>14883</v>
      </c>
      <c r="F106" s="71">
        <v>99.22</v>
      </c>
      <c r="G106" s="27">
        <v>0</v>
      </c>
      <c r="H106" s="27">
        <v>0</v>
      </c>
      <c r="I106" s="27">
        <v>14883</v>
      </c>
      <c r="J106" s="132">
        <v>0</v>
      </c>
    </row>
    <row r="107" spans="1:10" ht="30.75" customHeight="1">
      <c r="A107" s="84">
        <v>59</v>
      </c>
      <c r="B107" s="25" t="s">
        <v>122</v>
      </c>
      <c r="C107" s="26" t="s">
        <v>121</v>
      </c>
      <c r="D107" s="27">
        <v>9000</v>
      </c>
      <c r="E107" s="27">
        <v>8996.1</v>
      </c>
      <c r="F107" s="71">
        <v>99.96</v>
      </c>
      <c r="G107" s="27">
        <v>0</v>
      </c>
      <c r="H107" s="27">
        <v>0</v>
      </c>
      <c r="I107" s="27">
        <v>8996.1</v>
      </c>
      <c r="J107" s="132">
        <v>0</v>
      </c>
    </row>
    <row r="108" spans="1:10" ht="30.75" customHeight="1">
      <c r="A108" s="84">
        <v>60</v>
      </c>
      <c r="B108" s="25" t="s">
        <v>123</v>
      </c>
      <c r="C108" s="26" t="s">
        <v>121</v>
      </c>
      <c r="D108" s="27">
        <v>22988</v>
      </c>
      <c r="E108" s="27">
        <v>22981.2</v>
      </c>
      <c r="F108" s="71">
        <v>99.97</v>
      </c>
      <c r="G108" s="27">
        <v>0</v>
      </c>
      <c r="H108" s="27">
        <v>0</v>
      </c>
      <c r="I108" s="27">
        <v>22981.2</v>
      </c>
      <c r="J108" s="133">
        <v>0</v>
      </c>
    </row>
    <row r="109" spans="1:10" ht="21.75" customHeight="1">
      <c r="A109" s="94"/>
      <c r="B109" s="45" t="s">
        <v>44</v>
      </c>
      <c r="C109" s="30" t="s">
        <v>18</v>
      </c>
      <c r="D109" s="31">
        <f aca="true" t="shared" si="24" ref="D109:J109">SUM(D100:D108)</f>
        <v>1700788</v>
      </c>
      <c r="E109" s="31">
        <f t="shared" si="24"/>
        <v>1624564.08</v>
      </c>
      <c r="F109" s="31">
        <v>95.52</v>
      </c>
      <c r="G109" s="31">
        <f t="shared" si="24"/>
        <v>1552703.78</v>
      </c>
      <c r="H109" s="31">
        <f t="shared" si="24"/>
        <v>14000</v>
      </c>
      <c r="I109" s="31">
        <f t="shared" si="24"/>
        <v>57860.3</v>
      </c>
      <c r="J109" s="31">
        <f t="shared" si="24"/>
        <v>0</v>
      </c>
    </row>
    <row r="110" spans="1:10" ht="34.5" customHeight="1">
      <c r="A110" s="94"/>
      <c r="B110" s="51" t="s">
        <v>45</v>
      </c>
      <c r="C110" s="30" t="s">
        <v>18</v>
      </c>
      <c r="D110" s="31">
        <f aca="true" t="shared" si="25" ref="D110:J110">D95+D99+D109</f>
        <v>2615847</v>
      </c>
      <c r="E110" s="31">
        <f t="shared" si="25"/>
        <v>2509061.94</v>
      </c>
      <c r="F110" s="31">
        <v>95.92</v>
      </c>
      <c r="G110" s="31">
        <f t="shared" si="25"/>
        <v>2077628.74</v>
      </c>
      <c r="H110" s="31">
        <f t="shared" si="25"/>
        <v>366525</v>
      </c>
      <c r="I110" s="31">
        <f t="shared" si="25"/>
        <v>64908.200000000004</v>
      </c>
      <c r="J110" s="31">
        <f t="shared" si="25"/>
        <v>0</v>
      </c>
    </row>
    <row r="111" spans="1:10" ht="29.25" customHeight="1">
      <c r="A111" s="95" t="s">
        <v>46</v>
      </c>
      <c r="B111" s="56" t="s">
        <v>47</v>
      </c>
      <c r="C111" s="57" t="s">
        <v>18</v>
      </c>
      <c r="D111" s="58">
        <f>D119+D126</f>
        <v>493981</v>
      </c>
      <c r="E111" s="58">
        <f aca="true" t="shared" si="26" ref="E111:J111">E119+E126</f>
        <v>465052.78</v>
      </c>
      <c r="F111" s="58">
        <v>94.14</v>
      </c>
      <c r="G111" s="58">
        <f t="shared" si="26"/>
        <v>465052.78</v>
      </c>
      <c r="H111" s="58">
        <f t="shared" si="26"/>
        <v>0</v>
      </c>
      <c r="I111" s="58">
        <f t="shared" si="26"/>
        <v>0</v>
      </c>
      <c r="J111" s="58">
        <f t="shared" si="26"/>
        <v>0</v>
      </c>
    </row>
    <row r="112" spans="1:10" ht="18.75" customHeight="1">
      <c r="A112" s="96"/>
      <c r="B112" s="127" t="s">
        <v>19</v>
      </c>
      <c r="C112" s="59"/>
      <c r="D112" s="59"/>
      <c r="E112" s="59"/>
      <c r="F112" s="78"/>
      <c r="G112" s="59"/>
      <c r="H112" s="59"/>
      <c r="I112" s="59"/>
      <c r="J112" s="60"/>
    </row>
    <row r="113" spans="1:10" ht="40.5" customHeight="1">
      <c r="A113" s="84">
        <v>1</v>
      </c>
      <c r="B113" s="128" t="s">
        <v>160</v>
      </c>
      <c r="C113" s="36" t="s">
        <v>161</v>
      </c>
      <c r="D113" s="36">
        <v>25000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</row>
    <row r="114" spans="1:10" ht="30.75" customHeight="1">
      <c r="A114" s="111"/>
      <c r="B114" s="45" t="s">
        <v>164</v>
      </c>
      <c r="C114" s="109" t="s">
        <v>18</v>
      </c>
      <c r="D114" s="112">
        <f>D113</f>
        <v>25000</v>
      </c>
      <c r="E114" s="112">
        <f aca="true" t="shared" si="27" ref="E114:J114">E113</f>
        <v>0</v>
      </c>
      <c r="F114" s="112"/>
      <c r="G114" s="112">
        <f t="shared" si="27"/>
        <v>0</v>
      </c>
      <c r="H114" s="112">
        <f t="shared" si="27"/>
        <v>0</v>
      </c>
      <c r="I114" s="112">
        <f t="shared" si="27"/>
        <v>0</v>
      </c>
      <c r="J114" s="112">
        <f t="shared" si="27"/>
        <v>0</v>
      </c>
    </row>
    <row r="115" spans="1:10" ht="41.25" customHeight="1">
      <c r="A115" s="84">
        <v>2</v>
      </c>
      <c r="B115" s="34" t="s">
        <v>124</v>
      </c>
      <c r="C115" s="52" t="s">
        <v>65</v>
      </c>
      <c r="D115" s="28">
        <v>14200</v>
      </c>
      <c r="E115" s="52">
        <v>14188.2</v>
      </c>
      <c r="F115" s="76">
        <v>99.92</v>
      </c>
      <c r="G115" s="52">
        <v>14188.2</v>
      </c>
      <c r="H115" s="120">
        <v>0</v>
      </c>
      <c r="I115" s="102">
        <v>0</v>
      </c>
      <c r="J115" s="36">
        <v>0</v>
      </c>
    </row>
    <row r="116" spans="1:10" ht="42.75" customHeight="1">
      <c r="A116" s="84">
        <v>3</v>
      </c>
      <c r="B116" s="113" t="s">
        <v>162</v>
      </c>
      <c r="C116" s="52" t="s">
        <v>65</v>
      </c>
      <c r="D116" s="28">
        <v>31199</v>
      </c>
      <c r="E116" s="52">
        <v>31199.12</v>
      </c>
      <c r="F116" s="76">
        <v>100</v>
      </c>
      <c r="G116" s="52">
        <v>31199.12</v>
      </c>
      <c r="H116" s="120">
        <v>0</v>
      </c>
      <c r="I116" s="102">
        <v>0</v>
      </c>
      <c r="J116" s="36">
        <v>0</v>
      </c>
    </row>
    <row r="117" spans="1:10" ht="60" customHeight="1">
      <c r="A117" s="84">
        <v>4</v>
      </c>
      <c r="B117" s="113" t="s">
        <v>163</v>
      </c>
      <c r="C117" s="52" t="s">
        <v>65</v>
      </c>
      <c r="D117" s="28">
        <v>37582</v>
      </c>
      <c r="E117" s="52">
        <v>37582</v>
      </c>
      <c r="F117" s="76">
        <v>100</v>
      </c>
      <c r="G117" s="52">
        <v>37582</v>
      </c>
      <c r="H117" s="120">
        <v>0</v>
      </c>
      <c r="I117" s="102">
        <v>0</v>
      </c>
      <c r="J117" s="36">
        <v>0</v>
      </c>
    </row>
    <row r="118" spans="1:10" ht="25.5" customHeight="1">
      <c r="A118" s="111"/>
      <c r="B118" s="45" t="s">
        <v>22</v>
      </c>
      <c r="C118" s="109" t="s">
        <v>18</v>
      </c>
      <c r="D118" s="112">
        <f>+SUM(D115:D117)</f>
        <v>82981</v>
      </c>
      <c r="E118" s="112">
        <f aca="true" t="shared" si="28" ref="E118:J118">+SUM(E115:E117)</f>
        <v>82969.32</v>
      </c>
      <c r="F118" s="112">
        <v>99.99</v>
      </c>
      <c r="G118" s="112">
        <f t="shared" si="28"/>
        <v>82969.32</v>
      </c>
      <c r="H118" s="112">
        <f t="shared" si="28"/>
        <v>0</v>
      </c>
      <c r="I118" s="112">
        <f t="shared" si="28"/>
        <v>0</v>
      </c>
      <c r="J118" s="112">
        <f t="shared" si="28"/>
        <v>0</v>
      </c>
    </row>
    <row r="119" spans="1:10" ht="25.5" customHeight="1">
      <c r="A119" s="111"/>
      <c r="B119" s="49" t="s">
        <v>25</v>
      </c>
      <c r="C119" s="109" t="s">
        <v>18</v>
      </c>
      <c r="D119" s="112">
        <f>D114+D118</f>
        <v>107981</v>
      </c>
      <c r="E119" s="112">
        <f aca="true" t="shared" si="29" ref="E119:J119">E114+E118</f>
        <v>82969.32</v>
      </c>
      <c r="F119" s="112">
        <v>76.84</v>
      </c>
      <c r="G119" s="112">
        <f t="shared" si="29"/>
        <v>82969.32</v>
      </c>
      <c r="H119" s="112">
        <f t="shared" si="29"/>
        <v>0</v>
      </c>
      <c r="I119" s="112">
        <f t="shared" si="29"/>
        <v>0</v>
      </c>
      <c r="J119" s="112">
        <f t="shared" si="29"/>
        <v>0</v>
      </c>
    </row>
    <row r="120" spans="1:10" ht="35.25" customHeight="1">
      <c r="A120" s="84">
        <v>5</v>
      </c>
      <c r="B120" s="113" t="s">
        <v>125</v>
      </c>
      <c r="C120" s="52" t="s">
        <v>71</v>
      </c>
      <c r="D120" s="28">
        <v>8000</v>
      </c>
      <c r="E120" s="52">
        <v>4162.5</v>
      </c>
      <c r="F120" s="76">
        <v>52.03</v>
      </c>
      <c r="G120" s="52">
        <v>4162.5</v>
      </c>
      <c r="H120" s="120">
        <v>0</v>
      </c>
      <c r="I120" s="102">
        <v>0</v>
      </c>
      <c r="J120" s="36">
        <v>0</v>
      </c>
    </row>
    <row r="121" spans="1:10" ht="21" customHeight="1">
      <c r="A121" s="111"/>
      <c r="B121" s="42" t="s">
        <v>62</v>
      </c>
      <c r="C121" s="109" t="s">
        <v>18</v>
      </c>
      <c r="D121" s="112">
        <f aca="true" t="shared" si="30" ref="D121:J121">D120</f>
        <v>8000</v>
      </c>
      <c r="E121" s="112">
        <f t="shared" si="30"/>
        <v>4162.5</v>
      </c>
      <c r="F121" s="112">
        <v>52.03</v>
      </c>
      <c r="G121" s="112">
        <f t="shared" si="30"/>
        <v>4162.5</v>
      </c>
      <c r="H121" s="112">
        <f t="shared" si="30"/>
        <v>0</v>
      </c>
      <c r="I121" s="112">
        <f t="shared" si="30"/>
        <v>0</v>
      </c>
      <c r="J121" s="112">
        <f t="shared" si="30"/>
        <v>0</v>
      </c>
    </row>
    <row r="122" spans="1:10" ht="37.5" customHeight="1">
      <c r="A122" s="84">
        <v>6</v>
      </c>
      <c r="B122" s="50" t="s">
        <v>135</v>
      </c>
      <c r="C122" s="52" t="s">
        <v>126</v>
      </c>
      <c r="D122" s="28">
        <v>300000</v>
      </c>
      <c r="E122" s="52">
        <v>300000</v>
      </c>
      <c r="F122" s="76">
        <v>100</v>
      </c>
      <c r="G122" s="52">
        <v>300000</v>
      </c>
      <c r="H122" s="120">
        <v>0</v>
      </c>
      <c r="I122" s="102">
        <v>0</v>
      </c>
      <c r="J122" s="36">
        <v>0</v>
      </c>
    </row>
    <row r="123" spans="1:10" ht="21" customHeight="1">
      <c r="A123" s="94"/>
      <c r="B123" s="42" t="s">
        <v>127</v>
      </c>
      <c r="C123" s="32" t="s">
        <v>18</v>
      </c>
      <c r="D123" s="33">
        <f aca="true" t="shared" si="31" ref="D123:J123">D122</f>
        <v>300000</v>
      </c>
      <c r="E123" s="33">
        <f t="shared" si="31"/>
        <v>300000</v>
      </c>
      <c r="F123" s="33">
        <v>100</v>
      </c>
      <c r="G123" s="33">
        <f t="shared" si="31"/>
        <v>300000</v>
      </c>
      <c r="H123" s="33">
        <f t="shared" si="31"/>
        <v>0</v>
      </c>
      <c r="I123" s="33">
        <f t="shared" si="31"/>
        <v>0</v>
      </c>
      <c r="J123" s="33">
        <f t="shared" si="31"/>
        <v>0</v>
      </c>
    </row>
    <row r="124" spans="1:10" ht="32.25" customHeight="1">
      <c r="A124" s="84">
        <v>7</v>
      </c>
      <c r="B124" s="50" t="s">
        <v>128</v>
      </c>
      <c r="C124" s="52" t="s">
        <v>129</v>
      </c>
      <c r="D124" s="28">
        <v>78000</v>
      </c>
      <c r="E124" s="52">
        <v>77920.96</v>
      </c>
      <c r="F124" s="76">
        <v>99.9</v>
      </c>
      <c r="G124" s="52">
        <v>77920.96</v>
      </c>
      <c r="H124" s="120">
        <v>0</v>
      </c>
      <c r="I124" s="102">
        <v>0</v>
      </c>
      <c r="J124" s="36">
        <v>0</v>
      </c>
    </row>
    <row r="125" spans="1:10" ht="21" customHeight="1">
      <c r="A125" s="94"/>
      <c r="B125" s="42" t="s">
        <v>130</v>
      </c>
      <c r="C125" s="32" t="s">
        <v>18</v>
      </c>
      <c r="D125" s="33">
        <f aca="true" t="shared" si="32" ref="D125:J125">D124</f>
        <v>78000</v>
      </c>
      <c r="E125" s="33">
        <f t="shared" si="32"/>
        <v>77920.96</v>
      </c>
      <c r="F125" s="33">
        <v>99.9</v>
      </c>
      <c r="G125" s="33">
        <f t="shared" si="32"/>
        <v>77920.96</v>
      </c>
      <c r="H125" s="33">
        <f t="shared" si="32"/>
        <v>0</v>
      </c>
      <c r="I125" s="33">
        <f t="shared" si="32"/>
        <v>0</v>
      </c>
      <c r="J125" s="33">
        <f t="shared" si="32"/>
        <v>0</v>
      </c>
    </row>
    <row r="126" spans="1:10" ht="27.75" customHeight="1">
      <c r="A126" s="97"/>
      <c r="B126" s="49" t="s">
        <v>37</v>
      </c>
      <c r="C126" s="30" t="str">
        <f>C125</f>
        <v>x</v>
      </c>
      <c r="D126" s="31">
        <f aca="true" t="shared" si="33" ref="D126:J126">D121+D123+D125</f>
        <v>386000</v>
      </c>
      <c r="E126" s="31">
        <f t="shared" si="33"/>
        <v>382083.46</v>
      </c>
      <c r="F126" s="31">
        <v>98.99</v>
      </c>
      <c r="G126" s="31">
        <f t="shared" si="33"/>
        <v>382083.46</v>
      </c>
      <c r="H126" s="31">
        <f t="shared" si="33"/>
        <v>0</v>
      </c>
      <c r="I126" s="31">
        <f t="shared" si="33"/>
        <v>0</v>
      </c>
      <c r="J126" s="31">
        <f t="shared" si="33"/>
        <v>0</v>
      </c>
    </row>
    <row r="127" spans="1:10" ht="18" customHeight="1">
      <c r="A127" s="98"/>
      <c r="B127" s="147" t="s">
        <v>49</v>
      </c>
      <c r="C127" s="136" t="s">
        <v>18</v>
      </c>
      <c r="D127" s="136">
        <f>D16+D111</f>
        <v>10775967</v>
      </c>
      <c r="E127" s="136">
        <f aca="true" t="shared" si="34" ref="E127:J127">E16+E111</f>
        <v>10587313.55</v>
      </c>
      <c r="F127" s="136">
        <v>98.25</v>
      </c>
      <c r="G127" s="136">
        <f t="shared" si="34"/>
        <v>9252505.83</v>
      </c>
      <c r="H127" s="136">
        <f t="shared" si="34"/>
        <v>1237196</v>
      </c>
      <c r="I127" s="136">
        <f t="shared" si="34"/>
        <v>97611.72</v>
      </c>
      <c r="J127" s="136">
        <f t="shared" si="34"/>
        <v>2053288.3199999998</v>
      </c>
    </row>
    <row r="128" spans="1:10" ht="27" customHeight="1">
      <c r="A128" s="99"/>
      <c r="B128" s="148"/>
      <c r="C128" s="137"/>
      <c r="D128" s="137"/>
      <c r="E128" s="137"/>
      <c r="F128" s="137"/>
      <c r="G128" s="137"/>
      <c r="H128" s="137"/>
      <c r="I128" s="137"/>
      <c r="J128" s="137"/>
    </row>
    <row r="129" spans="2:6" ht="40.5" customHeight="1">
      <c r="B129" s="61"/>
      <c r="F129" s="63"/>
    </row>
    <row r="130" spans="1:6" ht="20.25" customHeight="1">
      <c r="A130" s="80" t="s">
        <v>52</v>
      </c>
      <c r="B130" s="61"/>
      <c r="F130" s="63"/>
    </row>
    <row r="131" spans="1:6" ht="20.25" customHeight="1">
      <c r="A131" s="80" t="s">
        <v>72</v>
      </c>
      <c r="B131" s="61"/>
      <c r="F131" s="63"/>
    </row>
    <row r="132" spans="1:9" ht="18.75" customHeight="1">
      <c r="A132" s="62" t="s">
        <v>53</v>
      </c>
      <c r="B132" s="63"/>
      <c r="C132" s="63"/>
      <c r="D132" s="63"/>
      <c r="E132" s="63"/>
      <c r="F132" s="63"/>
      <c r="G132" s="63"/>
      <c r="H132" s="63"/>
      <c r="I132" s="63"/>
    </row>
    <row r="133" spans="1:9" ht="17.25" customHeight="1">
      <c r="A133" s="62"/>
      <c r="B133" s="63"/>
      <c r="C133" s="63"/>
      <c r="D133" s="63"/>
      <c r="E133" s="63"/>
      <c r="F133" s="63"/>
      <c r="G133" s="63"/>
      <c r="H133" s="63"/>
      <c r="I133" s="63"/>
    </row>
    <row r="134" spans="1:9" ht="18" customHeight="1">
      <c r="A134" s="62"/>
      <c r="B134" s="63"/>
      <c r="C134" s="63"/>
      <c r="D134" s="63"/>
      <c r="E134" s="63"/>
      <c r="F134" s="63"/>
      <c r="G134" s="63"/>
      <c r="H134" s="63"/>
      <c r="I134" s="63"/>
    </row>
    <row r="135" spans="1:9" ht="15" customHeight="1">
      <c r="A135" s="63"/>
      <c r="B135" s="63"/>
      <c r="C135" s="63"/>
      <c r="D135" s="63"/>
      <c r="E135" s="63"/>
      <c r="F135" s="63"/>
      <c r="G135" s="63"/>
      <c r="H135" s="63"/>
      <c r="I135" s="63"/>
    </row>
    <row r="136" spans="2:6" ht="12.75">
      <c r="B136" s="61"/>
      <c r="F136" s="63"/>
    </row>
    <row r="137" spans="2:6" ht="27.75" customHeight="1">
      <c r="B137" s="61"/>
      <c r="F137" s="63"/>
    </row>
    <row r="138" spans="2:6" ht="21.75" customHeight="1">
      <c r="B138" s="61"/>
      <c r="F138" s="63"/>
    </row>
    <row r="139" spans="2:6" ht="29.25" customHeight="1">
      <c r="B139" s="61"/>
      <c r="F139" s="63"/>
    </row>
    <row r="140" spans="2:6" ht="33" customHeight="1">
      <c r="B140" s="61"/>
      <c r="F140" s="63"/>
    </row>
    <row r="141" spans="2:6" ht="20.25" customHeight="1">
      <c r="B141" s="61"/>
      <c r="F141" s="63"/>
    </row>
    <row r="142" spans="2:6" ht="11.25" customHeight="1">
      <c r="B142" s="61"/>
      <c r="F142" s="63"/>
    </row>
    <row r="143" spans="2:6" ht="13.5" customHeight="1">
      <c r="B143" s="61"/>
      <c r="F143" s="63"/>
    </row>
    <row r="144" spans="2:6" ht="29.25" customHeight="1">
      <c r="B144" s="61"/>
      <c r="F144" s="63"/>
    </row>
    <row r="145" spans="2:6" ht="27.75" customHeight="1">
      <c r="B145" s="61"/>
      <c r="F145" s="63"/>
    </row>
    <row r="146" spans="2:6" ht="26.25" customHeight="1">
      <c r="B146" s="61"/>
      <c r="F146" s="63"/>
    </row>
    <row r="147" spans="2:6" ht="18.75" customHeight="1">
      <c r="B147" s="61"/>
      <c r="F147" s="63"/>
    </row>
    <row r="148" spans="2:6" ht="24.75" customHeight="1">
      <c r="B148" s="61"/>
      <c r="F148" s="63"/>
    </row>
    <row r="149" spans="2:6" ht="12.75" customHeight="1" hidden="1">
      <c r="B149" s="61"/>
      <c r="F149" s="63"/>
    </row>
    <row r="150" spans="2:6" ht="33.75" customHeight="1">
      <c r="B150" s="61"/>
      <c r="F150" s="63"/>
    </row>
    <row r="151" spans="2:6" ht="29.25" customHeight="1">
      <c r="B151" s="61"/>
      <c r="F151" s="63"/>
    </row>
    <row r="152" spans="2:6" ht="20.25" customHeight="1">
      <c r="B152" s="61"/>
      <c r="F152" s="63"/>
    </row>
    <row r="153" spans="2:6" ht="33.75" customHeight="1">
      <c r="B153" s="61"/>
      <c r="F153" s="63"/>
    </row>
    <row r="154" spans="2:6" ht="20.25" customHeight="1">
      <c r="B154" s="61"/>
      <c r="F154" s="63"/>
    </row>
    <row r="155" spans="2:6" ht="27" customHeight="1">
      <c r="B155" s="61"/>
      <c r="F155" s="63"/>
    </row>
    <row r="156" spans="2:6" ht="34.5" customHeight="1">
      <c r="B156" s="61"/>
      <c r="F156" s="63"/>
    </row>
    <row r="157" spans="2:6" ht="17.25" customHeight="1">
      <c r="B157" s="61"/>
      <c r="F157" s="63"/>
    </row>
    <row r="158" spans="2:6" ht="35.25" customHeight="1">
      <c r="B158" s="61"/>
      <c r="F158" s="63"/>
    </row>
    <row r="159" spans="2:6" ht="21" customHeight="1">
      <c r="B159" s="61"/>
      <c r="F159" s="63"/>
    </row>
    <row r="160" spans="2:6" ht="25.5" customHeight="1">
      <c r="B160" s="61"/>
      <c r="F160" s="63"/>
    </row>
    <row r="161" spans="2:6" ht="40.5" customHeight="1">
      <c r="B161" s="61"/>
      <c r="F161" s="63"/>
    </row>
    <row r="162" spans="2:6" ht="39" customHeight="1">
      <c r="B162" s="61"/>
      <c r="F162" s="63"/>
    </row>
    <row r="163" ht="19.5" customHeight="1">
      <c r="B163" s="61"/>
    </row>
    <row r="164" ht="41.25" customHeight="1">
      <c r="B164" s="61"/>
    </row>
    <row r="165" ht="18.75" customHeight="1">
      <c r="B165" s="61"/>
    </row>
    <row r="166" ht="29.25" customHeight="1">
      <c r="B166" s="61"/>
    </row>
    <row r="167" ht="43.5" customHeight="1">
      <c r="B167" s="61"/>
    </row>
    <row r="168" ht="34.5" customHeight="1">
      <c r="B168" s="61"/>
    </row>
    <row r="169" ht="19.5" customHeight="1">
      <c r="B169" s="61"/>
    </row>
    <row r="170" ht="12.75">
      <c r="B170" s="61"/>
    </row>
    <row r="171" ht="12.75">
      <c r="B171" s="61"/>
    </row>
    <row r="172" ht="12.75">
      <c r="B172" s="61"/>
    </row>
    <row r="173" ht="12.75">
      <c r="B173" s="61"/>
    </row>
    <row r="174" ht="12.75">
      <c r="B174" s="61"/>
    </row>
    <row r="175" ht="12.75">
      <c r="B175" s="61"/>
    </row>
    <row r="176" ht="12.75">
      <c r="B176" s="61"/>
    </row>
    <row r="177" ht="12.75">
      <c r="B177" s="61"/>
    </row>
    <row r="178" ht="12.75">
      <c r="B178" s="61"/>
    </row>
    <row r="179" ht="12.75">
      <c r="B179" s="61"/>
    </row>
  </sheetData>
  <sheetProtection selectLockedCells="1" selectUnlockedCells="1"/>
  <mergeCells count="22">
    <mergeCell ref="I127:I128"/>
    <mergeCell ref="B88:B89"/>
    <mergeCell ref="E127:E128"/>
    <mergeCell ref="G127:G128"/>
    <mergeCell ref="H127:H128"/>
    <mergeCell ref="F127:F128"/>
    <mergeCell ref="A97:A98"/>
    <mergeCell ref="A2:J4"/>
    <mergeCell ref="G5:I6"/>
    <mergeCell ref="B15:B16"/>
    <mergeCell ref="B24:B25"/>
    <mergeCell ref="B48:B49"/>
    <mergeCell ref="J127:J128"/>
    <mergeCell ref="A19:A20"/>
    <mergeCell ref="C127:C128"/>
    <mergeCell ref="D127:D128"/>
    <mergeCell ref="A104:A105"/>
    <mergeCell ref="B19:B20"/>
    <mergeCell ref="B97:B98"/>
    <mergeCell ref="B104:B105"/>
    <mergeCell ref="A88:A89"/>
    <mergeCell ref="B127:B128"/>
  </mergeCells>
  <printOptions/>
  <pageMargins left="0" right="0" top="0.78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LUBICZ</cp:lastModifiedBy>
  <cp:lastPrinted>2015-04-09T11:04:58Z</cp:lastPrinted>
  <dcterms:created xsi:type="dcterms:W3CDTF">2012-08-28T12:42:23Z</dcterms:created>
  <dcterms:modified xsi:type="dcterms:W3CDTF">2015-04-09T11:06:36Z</dcterms:modified>
  <cp:category/>
  <cp:version/>
  <cp:contentType/>
  <cp:contentStatus/>
</cp:coreProperties>
</file>