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uszczynska_T\Documents\PRZETARGI\Przetarg 2024 r\"/>
    </mc:Choice>
  </mc:AlternateContent>
  <xr:revisionPtr revIDLastSave="0" documentId="13_ncr:1_{25493C0E-6ED1-4768-A730-A0D700D77C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do SIWZ " sheetId="11" r:id="rId1"/>
  </sheets>
  <definedNames>
    <definedName name="_xlnm.Print_Area" localSheetId="0">'Załącznik do SIWZ '!$A$1:$I$29</definedName>
  </definedNames>
  <calcPr calcId="191029"/>
</workbook>
</file>

<file path=xl/calcChain.xml><?xml version="1.0" encoding="utf-8"?>
<calcChain xmlns="http://schemas.openxmlformats.org/spreadsheetml/2006/main">
  <c r="B7" i="11" l="1"/>
  <c r="E22" i="11"/>
  <c r="F27" i="11" s="1"/>
  <c r="I20" i="11"/>
  <c r="I19" i="11"/>
  <c r="I18" i="11"/>
  <c r="I17" i="11"/>
  <c r="I16" i="11"/>
  <c r="I15" i="11"/>
  <c r="I14" i="11"/>
  <c r="I13" i="11"/>
  <c r="I12" i="11"/>
  <c r="I11" i="11"/>
  <c r="I10" i="11"/>
  <c r="I9" i="11"/>
  <c r="D8" i="11" l="1"/>
  <c r="F8" i="11" l="1"/>
  <c r="D9" i="11"/>
  <c r="F9" i="11" l="1"/>
  <c r="G9" i="11" s="1"/>
  <c r="D10" i="11"/>
  <c r="G8" i="11"/>
  <c r="F10" i="11" l="1"/>
  <c r="D11" i="11"/>
  <c r="F11" i="11" l="1"/>
  <c r="G11" i="11" s="1"/>
  <c r="D12" i="11"/>
  <c r="G10" i="11"/>
  <c r="F12" i="11" l="1"/>
  <c r="D13" i="11"/>
  <c r="F13" i="11" l="1"/>
  <c r="G13" i="11" s="1"/>
  <c r="D14" i="11"/>
  <c r="G12" i="11"/>
  <c r="F14" i="11" l="1"/>
  <c r="D15" i="11"/>
  <c r="F15" i="11" l="1"/>
  <c r="G15" i="11" s="1"/>
  <c r="D16" i="11"/>
  <c r="G14" i="11"/>
  <c r="F16" i="11" l="1"/>
  <c r="G16" i="11" s="1"/>
  <c r="D17" i="11"/>
  <c r="F17" i="11" l="1"/>
  <c r="G17" i="11" s="1"/>
  <c r="D18" i="11"/>
  <c r="F18" i="11" l="1"/>
  <c r="G18" i="11" s="1"/>
  <c r="D19" i="11"/>
  <c r="F19" i="11" l="1"/>
  <c r="G19" i="11" s="1"/>
  <c r="D20" i="11"/>
  <c r="F20" i="11" l="1"/>
  <c r="G20" i="11" s="1"/>
  <c r="G22" i="11" l="1"/>
  <c r="F22" i="11"/>
  <c r="F26" i="11" s="1"/>
  <c r="F28" i="11" s="1"/>
</calcChain>
</file>

<file path=xl/sharedStrings.xml><?xml version="1.0" encoding="utf-8"?>
<sst xmlns="http://schemas.openxmlformats.org/spreadsheetml/2006/main" count="18" uniqueCount="18">
  <si>
    <t>saldo kredytu</t>
  </si>
  <si>
    <t>rata</t>
  </si>
  <si>
    <t>marża</t>
  </si>
  <si>
    <t>odsetki</t>
  </si>
  <si>
    <t>rata +odsetki</t>
  </si>
  <si>
    <t>data</t>
  </si>
  <si>
    <t>liczba dni</t>
  </si>
  <si>
    <t>kwota</t>
  </si>
  <si>
    <t>ogółem</t>
  </si>
  <si>
    <t>WIBOR</t>
  </si>
  <si>
    <t>%</t>
  </si>
  <si>
    <t>razem</t>
  </si>
  <si>
    <t>odsetki (marża):</t>
  </si>
  <si>
    <t>całkowity koszt kredytu:</t>
  </si>
  <si>
    <t>lata</t>
  </si>
  <si>
    <t>ewentualna prowizja bankowa niewiększa niż 0,1% wartości kredytu</t>
  </si>
  <si>
    <t>Załącznik nr ….do SIWZ</t>
  </si>
  <si>
    <t>Kalkulacja kosztu kredytu w wysokości 5 275 507,37 zł do zaciągnięcia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</si>
</sst>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0"/>
      <name val="Arial CE"/>
      <charset val="238"/>
    </font>
    <font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10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5" fontId="1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6" fillId="0" borderId="1" xfId="0" applyFont="1" applyBorder="1"/>
    <xf numFmtId="2" fontId="1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2" fontId="5" fillId="0" borderId="0" xfId="0" applyNumberFormat="1" applyFont="1"/>
    <xf numFmtId="10" fontId="7" fillId="0" borderId="0" xfId="0" applyNumberFormat="1" applyFont="1"/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/>
    <xf numFmtId="0" fontId="8" fillId="0" borderId="2" xfId="0" applyFont="1" applyBorder="1"/>
    <xf numFmtId="164" fontId="8" fillId="0" borderId="2" xfId="0" applyNumberFormat="1" applyFont="1" applyBorder="1" applyAlignment="1">
      <alignment horizontal="right"/>
    </xf>
    <xf numFmtId="10" fontId="8" fillId="0" borderId="2" xfId="0" applyNumberFormat="1" applyFont="1" applyBorder="1"/>
    <xf numFmtId="164" fontId="8" fillId="0" borderId="2" xfId="0" applyNumberFormat="1" applyFont="1" applyBorder="1"/>
    <xf numFmtId="4" fontId="8" fillId="0" borderId="0" xfId="0" applyNumberFormat="1" applyFont="1"/>
    <xf numFmtId="164" fontId="6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0" applyNumberFormat="1"/>
    <xf numFmtId="10" fontId="11" fillId="0" borderId="0" xfId="0" applyNumberFormat="1" applyFont="1"/>
    <xf numFmtId="164" fontId="13" fillId="0" borderId="1" xfId="0" applyNumberFormat="1" applyFont="1" applyBorder="1" applyAlignment="1">
      <alignment horizontal="right"/>
    </xf>
    <xf numFmtId="164" fontId="13" fillId="0" borderId="2" xfId="0" applyNumberFormat="1" applyFont="1" applyBorder="1"/>
    <xf numFmtId="0" fontId="6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5" fontId="15" fillId="0" borderId="2" xfId="0" applyNumberFormat="1" applyFont="1" applyBorder="1" applyAlignment="1">
      <alignment horizontal="right"/>
    </xf>
    <xf numFmtId="1" fontId="16" fillId="0" borderId="2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164" fontId="13" fillId="2" borderId="2" xfId="0" applyNumberFormat="1" applyFont="1" applyFill="1" applyBorder="1"/>
    <xf numFmtId="3" fontId="12" fillId="0" borderId="0" xfId="0" applyNumberFormat="1" applyFont="1" applyAlignment="1">
      <alignment wrapText="1"/>
    </xf>
    <xf numFmtId="0" fontId="10" fillId="0" borderId="0" xfId="0" applyFont="1"/>
    <xf numFmtId="164" fontId="7" fillId="0" borderId="2" xfId="0" applyNumberFormat="1" applyFont="1" applyBorder="1"/>
    <xf numFmtId="1" fontId="4" fillId="0" borderId="2" xfId="0" applyNumberFormat="1" applyFont="1" applyBorder="1" applyAlignment="1">
      <alignment horizontal="center"/>
    </xf>
    <xf numFmtId="15" fontId="18" fillId="0" borderId="2" xfId="0" applyNumberFormat="1" applyFont="1" applyBorder="1" applyAlignment="1">
      <alignment horizontal="right"/>
    </xf>
    <xf numFmtId="3" fontId="0" fillId="0" borderId="0" xfId="0" applyNumberFormat="1" applyAlignment="1">
      <alignment wrapText="1"/>
    </xf>
    <xf numFmtId="0" fontId="1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4C15B-B4FD-4E35-AB4E-A8146089B9DA}">
  <dimension ref="A1:K29"/>
  <sheetViews>
    <sheetView tabSelected="1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B8" sqref="B8"/>
    </sheetView>
  </sheetViews>
  <sheetFormatPr defaultRowHeight="12.75" x14ac:dyDescent="0.2"/>
  <cols>
    <col min="1" max="1" width="8.85546875" customWidth="1"/>
    <col min="2" max="2" width="7.7109375" customWidth="1"/>
    <col min="3" max="3" width="5.28515625" style="3" customWidth="1"/>
    <col min="4" max="4" width="17.140625" customWidth="1"/>
    <col min="5" max="5" width="15.5703125" customWidth="1"/>
    <col min="6" max="6" width="16" customWidth="1"/>
    <col min="7" max="7" width="16.5703125" customWidth="1"/>
    <col min="8" max="8" width="15.42578125" customWidth="1"/>
    <col min="9" max="9" width="11.42578125" customWidth="1"/>
    <col min="10" max="10" width="4.42578125" style="2" customWidth="1"/>
    <col min="11" max="11" width="13.7109375" style="5" customWidth="1"/>
  </cols>
  <sheetData>
    <row r="1" spans="1:11" ht="15.75" x14ac:dyDescent="0.25">
      <c r="A1" s="40"/>
      <c r="B1" s="40"/>
      <c r="D1" s="40"/>
      <c r="E1" s="40"/>
      <c r="F1" s="40"/>
      <c r="G1" s="40"/>
      <c r="H1" s="16" t="s">
        <v>16</v>
      </c>
      <c r="I1" s="16"/>
      <c r="K1" s="15"/>
    </row>
    <row r="2" spans="1:11" ht="15.75" x14ac:dyDescent="0.25">
      <c r="A2" s="40"/>
      <c r="B2" s="40"/>
      <c r="D2" s="40"/>
      <c r="E2" s="40"/>
      <c r="F2" s="40"/>
      <c r="G2" s="40"/>
      <c r="H2" s="16"/>
      <c r="I2" s="16"/>
      <c r="K2" s="15"/>
    </row>
    <row r="3" spans="1:11" ht="15.75" x14ac:dyDescent="0.2">
      <c r="A3" s="46" t="s">
        <v>17</v>
      </c>
      <c r="B3" s="46"/>
      <c r="C3" s="46"/>
      <c r="D3" s="46"/>
      <c r="E3" s="46"/>
      <c r="F3" s="46"/>
      <c r="G3" s="46"/>
      <c r="H3" s="46"/>
      <c r="I3" s="46"/>
    </row>
    <row r="4" spans="1:11" ht="15.75" x14ac:dyDescent="0.25">
      <c r="A4" s="17"/>
      <c r="B4" s="18"/>
      <c r="C4" s="14" t="s">
        <v>14</v>
      </c>
      <c r="D4" s="32" t="s">
        <v>0</v>
      </c>
      <c r="E4" s="14" t="s">
        <v>1</v>
      </c>
      <c r="F4" s="14" t="s">
        <v>3</v>
      </c>
      <c r="G4" s="14" t="s">
        <v>4</v>
      </c>
      <c r="H4" s="14" t="s">
        <v>5</v>
      </c>
      <c r="I4" s="14" t="s">
        <v>6</v>
      </c>
    </row>
    <row r="5" spans="1:11" ht="15.75" x14ac:dyDescent="0.25">
      <c r="A5" s="17" t="s">
        <v>9</v>
      </c>
      <c r="B5" s="19">
        <v>0</v>
      </c>
      <c r="C5" s="37"/>
      <c r="D5" s="30"/>
      <c r="E5" s="33"/>
      <c r="F5" s="33"/>
      <c r="G5" s="33"/>
      <c r="H5" s="34"/>
      <c r="I5" s="35"/>
    </row>
    <row r="6" spans="1:11" x14ac:dyDescent="0.2">
      <c r="A6" s="17" t="s">
        <v>2</v>
      </c>
      <c r="B6" s="19">
        <v>0</v>
      </c>
      <c r="C6" s="37"/>
      <c r="D6" s="30"/>
      <c r="E6" s="31"/>
      <c r="F6" s="31"/>
      <c r="G6" s="31"/>
      <c r="H6" s="34"/>
      <c r="I6" s="35"/>
      <c r="J6" s="7"/>
      <c r="K6" s="6"/>
    </row>
    <row r="7" spans="1:11" x14ac:dyDescent="0.2">
      <c r="A7" s="20" t="s">
        <v>8</v>
      </c>
      <c r="B7" s="19">
        <f>SUM(B5:B6)</f>
        <v>0</v>
      </c>
      <c r="C7" s="37">
        <v>2024</v>
      </c>
      <c r="D7" s="36">
        <v>5275507.37</v>
      </c>
      <c r="E7" s="31"/>
      <c r="F7" s="31"/>
      <c r="G7" s="31"/>
      <c r="H7" s="34">
        <v>45657</v>
      </c>
      <c r="I7" s="35"/>
    </row>
    <row r="8" spans="1:11" ht="15" x14ac:dyDescent="0.2">
      <c r="A8" s="11"/>
      <c r="B8" s="13"/>
      <c r="C8" s="37">
        <v>2024</v>
      </c>
      <c r="D8" s="30">
        <f t="shared" ref="D8:D20" si="0">D7-E7</f>
        <v>5275507.37</v>
      </c>
      <c r="E8" s="31">
        <v>0</v>
      </c>
      <c r="F8" s="31">
        <f>ROUND((D8*$B$7*(H8-H7))/366,2)</f>
        <v>0</v>
      </c>
      <c r="G8" s="31">
        <f t="shared" ref="G8:G20" si="1">F8+E8</f>
        <v>0</v>
      </c>
      <c r="H8" s="34">
        <v>45657</v>
      </c>
      <c r="I8" s="35">
        <v>0</v>
      </c>
    </row>
    <row r="9" spans="1:11" ht="15" x14ac:dyDescent="0.2">
      <c r="A9" s="11"/>
      <c r="B9" s="13"/>
      <c r="C9" s="37">
        <v>2025</v>
      </c>
      <c r="D9" s="30">
        <f t="shared" si="0"/>
        <v>5275507.37</v>
      </c>
      <c r="E9" s="31">
        <v>500000</v>
      </c>
      <c r="F9" s="31">
        <f>ROUND((D9*$B$7*(H9-H8))/365,2)</f>
        <v>0</v>
      </c>
      <c r="G9" s="31">
        <f t="shared" si="1"/>
        <v>500000</v>
      </c>
      <c r="H9" s="43">
        <v>46022</v>
      </c>
      <c r="I9" s="42">
        <f t="shared" ref="I9:I14" si="2">H9-H8</f>
        <v>365</v>
      </c>
    </row>
    <row r="10" spans="1:11" ht="15" x14ac:dyDescent="0.2">
      <c r="A10" s="11"/>
      <c r="B10" s="13"/>
      <c r="C10" s="37">
        <v>2026</v>
      </c>
      <c r="D10" s="30">
        <f t="shared" si="0"/>
        <v>4775507.37</v>
      </c>
      <c r="E10" s="31">
        <v>500000</v>
      </c>
      <c r="F10" s="31">
        <f>ROUND((D10*$B$7*(H10-H9))/365,2)</f>
        <v>0</v>
      </c>
      <c r="G10" s="31">
        <f>F10+E10</f>
        <v>500000</v>
      </c>
      <c r="H10" s="43">
        <v>46387</v>
      </c>
      <c r="I10" s="42">
        <f t="shared" si="2"/>
        <v>365</v>
      </c>
    </row>
    <row r="11" spans="1:11" ht="15" x14ac:dyDescent="0.2">
      <c r="A11" s="11"/>
      <c r="B11" s="13"/>
      <c r="C11" s="37">
        <v>2027</v>
      </c>
      <c r="D11" s="36">
        <f t="shared" si="0"/>
        <v>4275507.37</v>
      </c>
      <c r="E11" s="31">
        <v>500000</v>
      </c>
      <c r="F11" s="31">
        <f t="shared" ref="F11:F14" si="3">ROUND((D11*$B$7*(H11-H10))/365,2)</f>
        <v>0</v>
      </c>
      <c r="G11" s="31">
        <f t="shared" si="1"/>
        <v>500000</v>
      </c>
      <c r="H11" s="43">
        <v>46752</v>
      </c>
      <c r="I11" s="42">
        <f t="shared" si="2"/>
        <v>365</v>
      </c>
    </row>
    <row r="12" spans="1:11" ht="15" x14ac:dyDescent="0.2">
      <c r="A12" s="11"/>
      <c r="B12" s="13"/>
      <c r="C12" s="37">
        <v>2028</v>
      </c>
      <c r="D12" s="36">
        <f t="shared" si="0"/>
        <v>3775507.37</v>
      </c>
      <c r="E12" s="41">
        <v>500000</v>
      </c>
      <c r="F12" s="41">
        <f>ROUND((D12*$B$7*(H12-H11))/366,2)</f>
        <v>0</v>
      </c>
      <c r="G12" s="41">
        <f t="shared" si="1"/>
        <v>500000</v>
      </c>
      <c r="H12" s="43">
        <v>47116</v>
      </c>
      <c r="I12" s="42">
        <f t="shared" si="2"/>
        <v>364</v>
      </c>
    </row>
    <row r="13" spans="1:11" ht="15" x14ac:dyDescent="0.2">
      <c r="A13" s="11"/>
      <c r="B13" s="13"/>
      <c r="C13" s="37">
        <v>2029</v>
      </c>
      <c r="D13" s="36">
        <f t="shared" si="0"/>
        <v>3275507.37</v>
      </c>
      <c r="E13" s="41">
        <v>500000</v>
      </c>
      <c r="F13" s="31">
        <f t="shared" si="3"/>
        <v>0</v>
      </c>
      <c r="G13" s="31">
        <f t="shared" si="1"/>
        <v>500000</v>
      </c>
      <c r="H13" s="43">
        <v>47483</v>
      </c>
      <c r="I13" s="42">
        <f t="shared" si="2"/>
        <v>367</v>
      </c>
    </row>
    <row r="14" spans="1:11" ht="15" x14ac:dyDescent="0.2">
      <c r="A14" s="11"/>
      <c r="B14" s="13"/>
      <c r="C14" s="37">
        <v>2030</v>
      </c>
      <c r="D14" s="36">
        <f t="shared" si="0"/>
        <v>2775507.37</v>
      </c>
      <c r="E14" s="41">
        <v>1000000</v>
      </c>
      <c r="F14" s="41">
        <f t="shared" si="3"/>
        <v>0</v>
      </c>
      <c r="G14" s="41">
        <f t="shared" si="1"/>
        <v>1000000</v>
      </c>
      <c r="H14" s="43">
        <v>47848</v>
      </c>
      <c r="I14" s="42">
        <f t="shared" si="2"/>
        <v>365</v>
      </c>
    </row>
    <row r="15" spans="1:11" ht="15" x14ac:dyDescent="0.2">
      <c r="A15" s="10"/>
      <c r="B15" s="12"/>
      <c r="C15" s="37">
        <v>2031</v>
      </c>
      <c r="D15" s="36">
        <f t="shared" si="0"/>
        <v>1775507.37</v>
      </c>
      <c r="E15" s="41">
        <v>500000</v>
      </c>
      <c r="F15" s="38">
        <f>ROUND((D15*$B$7*(H15-H14))/365,2)</f>
        <v>0</v>
      </c>
      <c r="G15" s="31">
        <f t="shared" si="1"/>
        <v>500000</v>
      </c>
      <c r="H15" s="43">
        <v>48213</v>
      </c>
      <c r="I15" s="42">
        <f>H15-H14</f>
        <v>365</v>
      </c>
    </row>
    <row r="16" spans="1:11" ht="15" x14ac:dyDescent="0.2">
      <c r="A16" s="10"/>
      <c r="B16" s="12"/>
      <c r="C16" s="37">
        <v>2032</v>
      </c>
      <c r="D16" s="36">
        <f t="shared" si="0"/>
        <v>1275507.3700000001</v>
      </c>
      <c r="E16" s="41">
        <v>100000</v>
      </c>
      <c r="F16" s="31">
        <f>ROUND((D16*$B$7*(H16-H15))/366,2)</f>
        <v>0</v>
      </c>
      <c r="G16" s="31">
        <f t="shared" si="1"/>
        <v>100000</v>
      </c>
      <c r="H16" s="43">
        <v>48579</v>
      </c>
      <c r="I16" s="42">
        <f t="shared" ref="I16:I20" si="4">H16-H15</f>
        <v>366</v>
      </c>
    </row>
    <row r="17" spans="1:11" ht="15" x14ac:dyDescent="0.2">
      <c r="A17" s="10"/>
      <c r="B17" s="12"/>
      <c r="C17" s="37">
        <v>2033</v>
      </c>
      <c r="D17" s="36">
        <f>D16-E16</f>
        <v>1175507.3700000001</v>
      </c>
      <c r="E17" s="41">
        <v>600000</v>
      </c>
      <c r="F17" s="41">
        <f>ROUND((D17*$B$7*(H17-H16))/365,2)</f>
        <v>0</v>
      </c>
      <c r="G17" s="41">
        <f t="shared" si="1"/>
        <v>600000</v>
      </c>
      <c r="H17" s="43">
        <v>48943</v>
      </c>
      <c r="I17" s="42">
        <f>H17-H16</f>
        <v>364</v>
      </c>
      <c r="J17" s="7"/>
      <c r="K17" s="6"/>
    </row>
    <row r="18" spans="1:11" ht="15" x14ac:dyDescent="0.2">
      <c r="A18" s="10"/>
      <c r="B18" s="12"/>
      <c r="C18" s="37">
        <v>2034</v>
      </c>
      <c r="D18" s="36">
        <f t="shared" si="0"/>
        <v>575507.37000000011</v>
      </c>
      <c r="E18" s="41">
        <v>575507.37</v>
      </c>
      <c r="F18" s="31">
        <f>ROUND((D18*$B$7*(H18-H17))/365,2)</f>
        <v>0</v>
      </c>
      <c r="G18" s="31">
        <f t="shared" si="1"/>
        <v>575507.37</v>
      </c>
      <c r="H18" s="43">
        <v>49307</v>
      </c>
      <c r="I18" s="42">
        <f t="shared" si="4"/>
        <v>364</v>
      </c>
    </row>
    <row r="19" spans="1:11" ht="15" x14ac:dyDescent="0.2">
      <c r="A19" s="10"/>
      <c r="B19" s="12"/>
      <c r="C19" s="37">
        <v>2035</v>
      </c>
      <c r="D19" s="36">
        <f t="shared" si="0"/>
        <v>0</v>
      </c>
      <c r="E19" s="41">
        <v>0</v>
      </c>
      <c r="F19" s="31">
        <f>ROUND((D19*$B$7*(H19-H18))/365,2)</f>
        <v>0</v>
      </c>
      <c r="G19" s="31">
        <f t="shared" si="1"/>
        <v>0</v>
      </c>
      <c r="H19" s="43">
        <v>49674</v>
      </c>
      <c r="I19" s="42">
        <f t="shared" si="4"/>
        <v>367</v>
      </c>
    </row>
    <row r="20" spans="1:11" ht="15" x14ac:dyDescent="0.2">
      <c r="A20" s="10"/>
      <c r="B20" s="12"/>
      <c r="C20" s="37">
        <v>2036</v>
      </c>
      <c r="D20" s="36">
        <f t="shared" si="0"/>
        <v>0</v>
      </c>
      <c r="E20" s="41">
        <v>0</v>
      </c>
      <c r="F20" s="31">
        <f>ROUND((D20*$B$7*(H20-H19))/366,2)</f>
        <v>0</v>
      </c>
      <c r="G20" s="31">
        <f t="shared" si="1"/>
        <v>0</v>
      </c>
      <c r="H20" s="43">
        <v>50040</v>
      </c>
      <c r="I20" s="42">
        <f t="shared" si="4"/>
        <v>366</v>
      </c>
      <c r="J20" s="7"/>
      <c r="K20" s="6"/>
    </row>
    <row r="21" spans="1:11" ht="15" x14ac:dyDescent="0.2">
      <c r="A21" s="10"/>
      <c r="B21" s="12"/>
      <c r="C21" s="45"/>
      <c r="D21" s="36"/>
      <c r="E21" s="31"/>
      <c r="F21" s="31"/>
      <c r="G21" s="31"/>
      <c r="H21" s="43"/>
      <c r="I21" s="42"/>
      <c r="J21" s="7"/>
    </row>
    <row r="22" spans="1:11" ht="15.75" x14ac:dyDescent="0.25">
      <c r="C22" s="8"/>
      <c r="D22" s="22" t="s">
        <v>11</v>
      </c>
      <c r="E22" s="23">
        <f>SUM(E7:E20)</f>
        <v>5275507.37</v>
      </c>
      <c r="F22" s="23">
        <f>SUM(F6:F20)</f>
        <v>0</v>
      </c>
      <c r="G22" s="23">
        <f>SUM(G6:G20)</f>
        <v>5275507.37</v>
      </c>
      <c r="H22" s="24"/>
      <c r="I22" s="24"/>
    </row>
    <row r="23" spans="1:11" x14ac:dyDescent="0.2">
      <c r="D23" s="25"/>
      <c r="E23" s="26"/>
      <c r="F23" s="26"/>
    </row>
    <row r="24" spans="1:11" x14ac:dyDescent="0.2">
      <c r="D24" s="25"/>
      <c r="E24" s="26"/>
      <c r="F24" s="26"/>
    </row>
    <row r="25" spans="1:11" x14ac:dyDescent="0.2">
      <c r="D25" s="25"/>
      <c r="E25" s="27" t="s">
        <v>10</v>
      </c>
      <c r="F25" s="27" t="s">
        <v>7</v>
      </c>
    </row>
    <row r="26" spans="1:11" ht="15" customHeight="1" x14ac:dyDescent="0.2">
      <c r="D26" s="25" t="s">
        <v>12</v>
      </c>
      <c r="E26" s="28">
        <v>0</v>
      </c>
      <c r="F26" s="26">
        <f>F22</f>
        <v>0</v>
      </c>
    </row>
    <row r="27" spans="1:11" ht="64.5" customHeight="1" x14ac:dyDescent="0.2">
      <c r="D27" s="44" t="s">
        <v>15</v>
      </c>
      <c r="E27" s="28">
        <v>0</v>
      </c>
      <c r="F27" s="26">
        <f>E22*E27</f>
        <v>0</v>
      </c>
    </row>
    <row r="28" spans="1:11" ht="24.75" x14ac:dyDescent="0.25">
      <c r="D28" s="39" t="s">
        <v>13</v>
      </c>
      <c r="E28" s="29"/>
      <c r="F28" s="21">
        <f>SUM(F26:F27)</f>
        <v>0</v>
      </c>
    </row>
    <row r="29" spans="1:11" x14ac:dyDescent="0.2">
      <c r="D29" s="1"/>
      <c r="E29" s="4"/>
      <c r="F29" s="9"/>
      <c r="G29" s="1"/>
    </row>
  </sheetData>
  <mergeCells count="1">
    <mergeCell ref="A3:I3"/>
  </mergeCells>
  <printOptions horizontalCentered="1" verticalCentered="1"/>
  <pageMargins left="0" right="0" top="0" bottom="0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do SIWZ </vt:lpstr>
      <vt:lpstr>'Załącznik do SIWZ '!Obszar_wydruku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Skowroński</dc:creator>
  <cp:lastModifiedBy>Teresa Truszczyńska</cp:lastModifiedBy>
  <cp:lastPrinted>2024-09-03T10:16:58Z</cp:lastPrinted>
  <dcterms:created xsi:type="dcterms:W3CDTF">2008-08-28T21:01:37Z</dcterms:created>
  <dcterms:modified xsi:type="dcterms:W3CDTF">2024-09-12T13:03:49Z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Ogolnodostepny</vt:lpwstr>
  </property>
  <property fmtid="{D5CDD505-2E9C-101B-9397-08002B2CF9AE}" pid="3" name="BPSClassifiedBy">
    <vt:lpwstr>BANK\jaroslaw.sokolowski;Jarosław Sokołowski</vt:lpwstr>
  </property>
  <property fmtid="{D5CDD505-2E9C-101B-9397-08002B2CF9AE}" pid="4" name="BPSClassificationDate">
    <vt:lpwstr>2019-07-08T10:06:40.6685898+02:00</vt:lpwstr>
  </property>
  <property fmtid="{D5CDD505-2E9C-101B-9397-08002B2CF9AE}" pid="5" name="BPSClassifiedBySID">
    <vt:lpwstr>BANK\S-1-5-21-2235066060-4034229115-1914166231-7804</vt:lpwstr>
  </property>
  <property fmtid="{D5CDD505-2E9C-101B-9397-08002B2CF9AE}" pid="6" name="BPSGRNItemId">
    <vt:lpwstr>GRN-ecb89346-2507-4e34-a713-bf934972c453</vt:lpwstr>
  </property>
</Properties>
</file>